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доходы" sheetId="1" r:id="rId1"/>
    <sheet name="расходы 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<sst xmlns="http://schemas.openxmlformats.org/spreadsheetml/2006/main" count="346" uniqueCount="141">
  <si>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</si>
  <si>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</si>
  <si>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</si>
  <si>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Периодическая печать и издательства</t>
  </si>
  <si>
    <t>ИТОГО РАСХОДОВ</t>
  </si>
  <si>
    <t>0100</t>
  </si>
  <si>
    <t>0102</t>
  </si>
  <si>
    <t>0103</t>
  </si>
  <si>
    <t>0104</t>
  </si>
  <si>
    <t>0300</t>
  </si>
  <si>
    <t>0000000</t>
  </si>
  <si>
    <t>0314</t>
  </si>
  <si>
    <t>0410</t>
  </si>
  <si>
    <t>0700</t>
  </si>
  <si>
    <t>0707</t>
  </si>
  <si>
    <t>0800</t>
  </si>
  <si>
    <t>0804</t>
  </si>
  <si>
    <t>Коды бюджетной классификации</t>
  </si>
  <si>
    <t>Наименование показателей</t>
  </si>
  <si>
    <t>Налог на прибыль</t>
  </si>
  <si>
    <t>1 01 00000 00 0000 000</t>
  </si>
  <si>
    <t>из них:</t>
  </si>
  <si>
    <t>в том числе:</t>
  </si>
  <si>
    <t>1 00 00000 00 0000 000</t>
  </si>
  <si>
    <t>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</si>
  <si>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</si>
  <si>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</si>
  <si>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</si>
  <si>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бюжетов бюджетной системы Российской Федерации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</si>
  <si>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</si>
  <si>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</si>
  <si>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</t>
  </si>
  <si>
    <t>2 02 03024 03 0000 151</t>
  </si>
  <si>
    <t>2 02 03024 03 0001 151</t>
  </si>
  <si>
    <t>2 02 03024 03 0002 151</t>
  </si>
  <si>
    <t>2 02 03024 03 0003 151</t>
  </si>
  <si>
    <t>2 02 03024 03 0004 151</t>
  </si>
  <si>
    <t>ИТОГО ДОХОДОВ</t>
  </si>
  <si>
    <t>Наименование</t>
  </si>
  <si>
    <t>Рз/ПР</t>
  </si>
  <si>
    <t>ЦС</t>
  </si>
  <si>
    <t>ВР</t>
  </si>
  <si>
    <t>ОБЩЕГОСУДАРСТВЕННЫЕ ВОПРОСЫ</t>
  </si>
  <si>
    <t xml:space="preserve">Функционирование законодательных (представительных)органов государственной власти и местного самоуправления, </t>
  </si>
  <si>
    <t xml:space="preserve">субвенции для осуществления передаваемых полномочий города Москвы на образование и организацию деятельности районных комиссий по делам несовершеннолетних и защите их прав </t>
  </si>
  <si>
    <t xml:space="preserve">субвенции для осуществления передаваемых полномочий города Москвы на содержание муниципальных служащих,осуществляющих организацию досуговой,социально-воспитательной, физкультурно-оздоровительной и спортивной работы с населением по месту жительства </t>
  </si>
  <si>
    <t>Массовый спорт</t>
  </si>
  <si>
    <t>1102</t>
  </si>
  <si>
    <t>2 02 03024 03 0005 151</t>
  </si>
  <si>
    <t xml:space="preserve">субвенции для осуществления передаваемых полномочий города Москвы на организацию  физкультурно-оздоровительной и спортивной работы с населением по месту жительства </t>
  </si>
  <si>
    <t>субвенции для осуществления передаваемых полномочий города Москвы на организацию опеки, попечительства и патронажа</t>
  </si>
  <si>
    <t xml:space="preserve">субвенции для осуществления передаваемых полномочий города Москвы на организацию досуговой и социально-воспитательной работы  с населением по месту жительства </t>
  </si>
  <si>
    <t>1202</t>
  </si>
  <si>
    <t>Средства массовой информации</t>
  </si>
  <si>
    <t>1200</t>
  </si>
  <si>
    <t>0113</t>
  </si>
  <si>
    <t>244</t>
  </si>
  <si>
    <t>Налог на доходы физических лиц</t>
  </si>
  <si>
    <t>1 01 0200001 0000 110</t>
  </si>
  <si>
    <t>1 01 0201001 0000 110</t>
  </si>
  <si>
    <t>1 01 0202001 0000 110</t>
  </si>
  <si>
    <t>1 01 02003001 0000 110</t>
  </si>
  <si>
    <t>Глава муниципального образования</t>
  </si>
  <si>
    <t>000</t>
  </si>
  <si>
    <t>Национальная экономика</t>
  </si>
  <si>
    <t>0400</t>
  </si>
  <si>
    <t>Связь и информатика</t>
  </si>
  <si>
    <t>242</t>
  </si>
  <si>
    <t>31Б0101</t>
  </si>
  <si>
    <t>31А0102</t>
  </si>
  <si>
    <t>0111</t>
  </si>
  <si>
    <t>32А0100</t>
  </si>
  <si>
    <t>870</t>
  </si>
  <si>
    <t>31Б0104</t>
  </si>
  <si>
    <t>35Е0114</t>
  </si>
  <si>
    <t>Депутаты муниципального Собрания внутригородского муниципального образования</t>
  </si>
  <si>
    <t>Уплата членских взносов на осуществление деятельности Совета муниципальных образований города Москвы</t>
  </si>
  <si>
    <t>Другие общегосударственные вопросы</t>
  </si>
  <si>
    <t>35И0100</t>
  </si>
  <si>
    <t>Функционирование высшего должностного лица субъекта Российской Федерации  и муниципального образования</t>
  </si>
  <si>
    <t>Резервные фонды</t>
  </si>
  <si>
    <t>31Б0199</t>
  </si>
  <si>
    <t>Другие вопросы в области национальной безопасности правоохранительной деятельности</t>
  </si>
  <si>
    <t>Другие вопросы в области культуры, кинематографии</t>
  </si>
  <si>
    <t>Культура, кинемотография</t>
  </si>
  <si>
    <t>35Е0103</t>
  </si>
  <si>
    <t>Физическая культура и спорт</t>
  </si>
  <si>
    <t>1100</t>
  </si>
  <si>
    <t>Обеспечение деятельности муниципалитетов внутригородских муниципальных образований в части содержания муниципальных служащих для решения вопросов местного значения</t>
  </si>
  <si>
    <t>31Б0105</t>
  </si>
  <si>
    <t>Руководитель муниципалитета</t>
  </si>
  <si>
    <t>31Б0102</t>
  </si>
  <si>
    <t>121</t>
  </si>
  <si>
    <t>122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</si>
  <si>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</si>
  <si>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</si>
  <si>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 , услуг в сфере информационно-коммуникационных технологий</t>
  </si>
  <si>
    <t>Прочая закупка товаров, работ и услуг для государственных нужд</t>
  </si>
  <si>
    <t>321</t>
  </si>
  <si>
    <t>Пособия и компесации гражданам и иные социальные выплаты, кроме публичных нормативных обязательств</t>
  </si>
  <si>
    <t>Содержание муниципальных служащих-работников районных комиссий по делам енсовершеннолетних детей и защите их прав за счет субвенций из бюджета города Москвы</t>
  </si>
  <si>
    <t>Содержание муниципальных служащих, осуществляющих переданные полномочия по организации досуговой, социально-воспитательной, физкультурно-оздоровительной и спортвной работы с населением по месту жительства за счет субвенций из бюджета города Москвы</t>
  </si>
  <si>
    <t>611</t>
  </si>
  <si>
    <t>612</t>
  </si>
  <si>
    <t>Уплата прочих налогов, сборов и иных обязательных платежей</t>
  </si>
  <si>
    <t>852</t>
  </si>
  <si>
    <t>Содержание муниципальных служащих, осуществляющих переданные полномочия по организации опеки, попечительства и патронажа за счет субвенций из бюджета города Москвы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</si>
  <si>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</si>
  <si>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</si>
  <si>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Резервные средства</t>
  </si>
  <si>
    <t xml:space="preserve">налог на доходы физических лиц с доходов,источником которых является налоговый агент, за исключением доходов, в отношении которых исчисление налога осуществляется в соответствии со ст.227,228 Налогвого кодекса РФ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</si>
  <si>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др.лиц, занимающихся частной практикой в соответствии со ст.227 Налогового кодекса РФ</t>
  </si>
  <si>
    <t>налог на доходы физических лиц с доходов,полученных физическими лицами в соответствии со ст.228 Налогового РФ</t>
  </si>
  <si>
    <t>35Е0105</t>
  </si>
  <si>
    <t>33А0101</t>
  </si>
  <si>
    <t>33А0102</t>
  </si>
  <si>
    <t>33А0104</t>
  </si>
  <si>
    <t>09Е0901</t>
  </si>
  <si>
    <t>10А0301</t>
  </si>
  <si>
    <t xml:space="preserve">Субвенции для осуществления переданных полномочий по организации физкультурно-оздоровительной и спортивной работы с населением по месту жительства  в том числе:                                                                                 </t>
  </si>
  <si>
    <t xml:space="preserve">Субвенция для осуществления переданных полномочий по организции досуговой и социально-воспитательной работы с населением по месту жительства </t>
  </si>
  <si>
    <t>План 2013 , тыс.руб.</t>
  </si>
  <si>
    <t>Факт 1 кв.2013,   тыс.руб.</t>
  </si>
  <si>
    <t>% исполн.</t>
  </si>
  <si>
    <t xml:space="preserve"> Сведения об исполнении доходов бюджета муниципального округа Ивановское в 1 кв.2013 г.</t>
  </si>
  <si>
    <t xml:space="preserve"> Сведения об исполнении расходной части бюджета муниципального округа Ивановское в 1 кв. 2013 г.</t>
  </si>
  <si>
    <r>
      <t>Функционирование Правительства РФ, высших исполнительных органов государственной власти субъектов РФ, местных администраций из них:</t>
    </r>
    <r>
      <rPr>
        <sz val="10"/>
        <rFont val="Arial Cyr"/>
        <family val="0"/>
      </rPr>
      <t xml:space="preserve">расходы на содержание руководителя муниципалитета;расходы на содержание аппарата муниципалитета; расходы на содержание специалистов, выполняющих полномочия по решению вопросов местного значения; расходы на содержание специалистов районной комиссии по делам несовершеннолетних и защите их прав; расходы на содержание специалистов по досуговой, социально-воспитательной, физкультурно-оздоровительной и спортивной работе; расходы на содержание специалистов органов опеки,попечительства и патронажа   </t>
    </r>
    <r>
      <rPr>
        <b/>
        <sz val="10"/>
        <rFont val="Arial Cyr"/>
        <family val="0"/>
      </rPr>
      <t xml:space="preserve">                         </t>
    </r>
  </si>
  <si>
    <t>Исполнение 1 кв. 2013 г., тыс.руб.</t>
  </si>
  <si>
    <t>План 2013г., тыс.руб.</t>
  </si>
  <si>
    <t>Главный бухгалтер</t>
  </si>
  <si>
    <t>И.В. Нищева</t>
  </si>
  <si>
    <t>Код бюджетной классификации главного администратора источников внутреннего финансирования дефицита бюджета</t>
  </si>
  <si>
    <t>Код группы, подгруппы, статьи и вида источников</t>
  </si>
  <si>
    <t>Иные источники, администрирование которых может осуществляться главными администраторами источников финасирования местного бюджета, в пределах их компетенции</t>
  </si>
  <si>
    <t>01 05 02 01 03 00000 510</t>
  </si>
  <si>
    <t>01 05 02 01 03 00000 610</t>
  </si>
  <si>
    <t>Сумма, тыс. руб.</t>
  </si>
  <si>
    <t>администрация муниципального округа Ивановское</t>
  </si>
  <si>
    <t xml:space="preserve">Увеличение прочих остатков денежных средств бюджетов </t>
  </si>
  <si>
    <t xml:space="preserve">Уменьшение прочих остатков денежных средств бюджетов </t>
  </si>
  <si>
    <t>Источники финансирования дефицита бюджета муниципального округа Ивановское по кодам бюджетной классификации источников финансирования дефицита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</si>
</sst>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3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5" xfId="0" applyBorder="1" applyAlignment="1">
      <alignment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3" fillId="0" borderId="8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5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3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2" fontId="0" fillId="0" borderId="8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0" fontId="6" fillId="0" borderId="26" xfId="0" applyFont="1" applyBorder="1" applyAlignment="1">
      <alignment vertical="center"/>
    </xf>
    <xf numFmtId="49" fontId="0" fillId="0" borderId="0" xfId="0" applyNumberFormat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49" fontId="6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49" fontId="0" fillId="0" borderId="28" xfId="0" applyNumberFormat="1" applyFont="1" applyBorder="1" applyAlignment="1">
      <alignment/>
    </xf>
    <xf numFmtId="0" fontId="6" fillId="0" borderId="29" xfId="0" applyFont="1" applyBorder="1" applyAlignment="1">
      <alignment horizontal="left" wrapText="1"/>
    </xf>
    <xf numFmtId="0" fontId="0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left" wrapText="1"/>
    </xf>
    <xf numFmtId="0" fontId="7" fillId="0" borderId="28" xfId="0" applyFont="1" applyBorder="1" applyAlignment="1">
      <alignment horizontal="left"/>
    </xf>
    <xf numFmtId="49" fontId="7" fillId="0" borderId="28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wrapText="1"/>
    </xf>
    <xf numFmtId="0" fontId="8" fillId="0" borderId="29" xfId="0" applyFont="1" applyBorder="1" applyAlignment="1">
      <alignment horizontal="left" wrapText="1"/>
    </xf>
    <xf numFmtId="0" fontId="8" fillId="0" borderId="28" xfId="0" applyFont="1" applyBorder="1" applyAlignment="1">
      <alignment horizontal="left"/>
    </xf>
    <xf numFmtId="49" fontId="8" fillId="0" borderId="28" xfId="0" applyNumberFormat="1" applyFont="1" applyBorder="1" applyAlignment="1">
      <alignment horizontal="center"/>
    </xf>
    <xf numFmtId="49" fontId="8" fillId="0" borderId="28" xfId="0" applyNumberFormat="1" applyFont="1" applyBorder="1" applyAlignment="1">
      <alignment horizontal="center" wrapText="1"/>
    </xf>
    <xf numFmtId="0" fontId="0" fillId="0" borderId="29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29" xfId="0" applyFont="1" applyBorder="1" applyAlignment="1">
      <alignment horizontal="left" wrapText="1"/>
    </xf>
    <xf numFmtId="0" fontId="0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0" fontId="7" fillId="0" borderId="28" xfId="0" applyFont="1" applyBorder="1" applyAlignment="1">
      <alignment/>
    </xf>
    <xf numFmtId="49" fontId="0" fillId="0" borderId="28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7" fillId="0" borderId="28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 vertical="center"/>
    </xf>
    <xf numFmtId="164" fontId="7" fillId="0" borderId="28" xfId="0" applyNumberFormat="1" applyFont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/>
    </xf>
    <xf numFmtId="165" fontId="6" fillId="0" borderId="25" xfId="0" applyNumberFormat="1" applyFont="1" applyBorder="1" applyAlignment="1">
      <alignment horizontal="center"/>
    </xf>
    <xf numFmtId="165" fontId="0" fillId="0" borderId="25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8" fillId="0" borderId="25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49" fontId="6" fillId="0" borderId="30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2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0" fontId="11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vertical="top" wrapText="1"/>
    </xf>
    <xf numFmtId="0" fontId="11" fillId="0" borderId="34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8" xfId="0" applyFont="1" applyBorder="1" applyAlignment="1">
      <alignment vertical="top" wrapText="1"/>
    </xf>
    <xf numFmtId="164" fontId="11" fillId="0" borderId="28" xfId="0" applyNumberFormat="1" applyFont="1" applyBorder="1" applyAlignment="1">
      <alignment vertical="top" wrapText="1"/>
    </xf>
    <xf numFmtId="164" fontId="11" fillId="0" borderId="28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1" fillId="0" borderId="28" xfId="0" applyFont="1" applyBorder="1" applyAlignment="1">
      <alignment horizontal="left" vertical="top" wrapText="1"/>
    </xf>
    <xf numFmtId="165" fontId="2" fillId="0" borderId="31" xfId="0" applyNumberFormat="1" applyFont="1" applyBorder="1" applyAlignment="1">
      <alignment vertical="center"/>
    </xf>
    <xf numFmtId="165" fontId="2" fillId="0" borderId="25" xfId="0" applyNumberFormat="1" applyFont="1" applyBorder="1" applyAlignment="1">
      <alignment vertical="center"/>
    </xf>
    <xf numFmtId="165" fontId="12" fillId="0" borderId="25" xfId="0" applyNumberFormat="1" applyFont="1" applyBorder="1" applyAlignment="1">
      <alignment vertical="center"/>
    </xf>
    <xf numFmtId="165" fontId="4" fillId="0" borderId="25" xfId="0" applyNumberFormat="1" applyFont="1" applyBorder="1" applyAlignment="1">
      <alignment vertical="center"/>
    </xf>
    <xf numFmtId="165" fontId="3" fillId="0" borderId="25" xfId="0" applyNumberFormat="1" applyFont="1" applyBorder="1" applyAlignment="1">
      <alignment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A12" sqref="A12:C12"/>
    </sheetView>
  </sheetViews>
  <sheetFormatPr defaultColWidth="9.00390625" defaultRowHeight="12.75"/>
  <cols>
    <col min="3" max="3" width="8.25390625" style="0" customWidth="1"/>
    <col min="8" max="8" width="1.875" style="0" customWidth="1"/>
    <col min="9" max="9" width="12.625" style="0" customWidth="1"/>
    <col min="10" max="10" width="11.375" style="0" customWidth="1"/>
    <col min="11" max="11" width="10.625" style="0" customWidth="1"/>
  </cols>
  <sheetData>
    <row r="2" spans="1:9" ht="48" customHeight="1">
      <c r="A2" s="17" t="s">
        <v>124</v>
      </c>
      <c r="B2" s="17"/>
      <c r="C2" s="17"/>
      <c r="D2" s="17"/>
      <c r="E2" s="17"/>
      <c r="F2" s="17"/>
      <c r="G2" s="17"/>
      <c r="H2" s="17"/>
      <c r="I2" s="17"/>
    </row>
    <row r="3" spans="1:9" ht="33" customHeight="1">
      <c r="A3" s="1"/>
      <c r="B3" s="1"/>
      <c r="C3" s="1"/>
      <c r="D3" s="1"/>
      <c r="E3" s="1"/>
      <c r="F3" s="1"/>
      <c r="G3" s="1"/>
      <c r="H3" s="1"/>
      <c r="I3" s="1"/>
    </row>
    <row r="4" ht="13.5" thickBot="1">
      <c r="I4" s="64"/>
    </row>
    <row r="5" spans="1:11" ht="38.25" customHeight="1">
      <c r="A5" s="18" t="s">
        <v>17</v>
      </c>
      <c r="B5" s="19"/>
      <c r="C5" s="20"/>
      <c r="D5" s="21" t="s">
        <v>18</v>
      </c>
      <c r="E5" s="19"/>
      <c r="F5" s="19"/>
      <c r="G5" s="19"/>
      <c r="H5" s="20"/>
      <c r="I5" s="65" t="s">
        <v>121</v>
      </c>
      <c r="J5" s="60" t="s">
        <v>122</v>
      </c>
      <c r="K5" s="63" t="s">
        <v>123</v>
      </c>
    </row>
    <row r="6" spans="1:11" ht="28.5" customHeight="1">
      <c r="A6" s="45" t="s">
        <v>23</v>
      </c>
      <c r="B6" s="37"/>
      <c r="C6" s="38"/>
      <c r="D6" s="36" t="s">
        <v>24</v>
      </c>
      <c r="E6" s="37"/>
      <c r="F6" s="37"/>
      <c r="G6" s="37"/>
      <c r="H6" s="38"/>
      <c r="I6" s="14">
        <f>I8</f>
        <v>16804.6</v>
      </c>
      <c r="J6" s="14">
        <f>J8</f>
        <v>2851.7000000000003</v>
      </c>
      <c r="K6" s="150">
        <f>(J6/I6)/100*100</f>
        <v>0.16969758280470826</v>
      </c>
    </row>
    <row r="7" spans="1:11" ht="18.75" customHeight="1">
      <c r="A7" s="50" t="s">
        <v>22</v>
      </c>
      <c r="B7" s="31"/>
      <c r="C7" s="32"/>
      <c r="D7" s="30"/>
      <c r="E7" s="31"/>
      <c r="F7" s="31"/>
      <c r="G7" s="31"/>
      <c r="H7" s="32"/>
      <c r="I7" s="4"/>
      <c r="J7" s="61"/>
      <c r="K7" s="151"/>
    </row>
    <row r="8" spans="1:11" ht="15.75">
      <c r="A8" s="48" t="s">
        <v>20</v>
      </c>
      <c r="B8" s="23"/>
      <c r="C8" s="24"/>
      <c r="D8" s="22" t="s">
        <v>19</v>
      </c>
      <c r="E8" s="23"/>
      <c r="F8" s="23"/>
      <c r="G8" s="23"/>
      <c r="H8" s="24"/>
      <c r="I8" s="13">
        <f>I10</f>
        <v>16804.6</v>
      </c>
      <c r="J8" s="13">
        <f>J10</f>
        <v>2851.7000000000003</v>
      </c>
      <c r="K8" s="150">
        <f>(J8/I8)/100*100</f>
        <v>0.16969758280470826</v>
      </c>
    </row>
    <row r="9" spans="1:11" ht="14.25">
      <c r="A9" s="46" t="s">
        <v>21</v>
      </c>
      <c r="B9" s="26"/>
      <c r="C9" s="27"/>
      <c r="D9" s="25"/>
      <c r="E9" s="26"/>
      <c r="F9" s="26"/>
      <c r="G9" s="26"/>
      <c r="H9" s="27"/>
      <c r="I9" s="5"/>
      <c r="J9" s="61"/>
      <c r="K9" s="151"/>
    </row>
    <row r="10" spans="1:11" ht="75.75" customHeight="1">
      <c r="A10" s="49" t="s">
        <v>58</v>
      </c>
      <c r="B10" s="16"/>
      <c r="C10" s="29"/>
      <c r="D10" s="28" t="s">
        <v>57</v>
      </c>
      <c r="E10" s="16"/>
      <c r="F10" s="16"/>
      <c r="G10" s="16"/>
      <c r="H10" s="29"/>
      <c r="I10" s="15">
        <f>I12+I13+I14</f>
        <v>16804.6</v>
      </c>
      <c r="J10" s="15">
        <f>J12+J13+J14</f>
        <v>2851.7000000000003</v>
      </c>
      <c r="K10" s="150">
        <f>(J10/I10)/100*100</f>
        <v>0.16969758280470826</v>
      </c>
    </row>
    <row r="11" spans="1:11" ht="14.25" customHeight="1">
      <c r="A11" s="50" t="s">
        <v>22</v>
      </c>
      <c r="B11" s="31"/>
      <c r="C11" s="32"/>
      <c r="D11" s="30"/>
      <c r="E11" s="31"/>
      <c r="F11" s="31"/>
      <c r="G11" s="31"/>
      <c r="H11" s="32"/>
      <c r="I11" s="4"/>
      <c r="J11" s="61"/>
      <c r="K11" s="62"/>
    </row>
    <row r="12" spans="1:11" ht="105" customHeight="1">
      <c r="A12" s="42" t="s">
        <v>59</v>
      </c>
      <c r="B12" s="43"/>
      <c r="C12" s="44"/>
      <c r="D12" s="33" t="s">
        <v>110</v>
      </c>
      <c r="E12" s="34"/>
      <c r="F12" s="34"/>
      <c r="G12" s="34"/>
      <c r="H12" s="35"/>
      <c r="I12" s="11">
        <f>15054.6+200-10</f>
        <v>15244.6</v>
      </c>
      <c r="J12" s="61">
        <v>2803</v>
      </c>
      <c r="K12" s="62">
        <f>(J12/I12)/100*100</f>
        <v>0.18386838618264828</v>
      </c>
    </row>
    <row r="13" spans="1:11" ht="143.25" customHeight="1">
      <c r="A13" s="42" t="s">
        <v>60</v>
      </c>
      <c r="B13" s="43"/>
      <c r="C13" s="44"/>
      <c r="D13" s="33" t="s">
        <v>111</v>
      </c>
      <c r="E13" s="34"/>
      <c r="F13" s="34"/>
      <c r="G13" s="34"/>
      <c r="H13" s="35"/>
      <c r="I13" s="11">
        <v>260</v>
      </c>
      <c r="J13" s="61">
        <v>7.9</v>
      </c>
      <c r="K13" s="62">
        <f>(J13/I13)/100*100</f>
        <v>0.030384615384615385</v>
      </c>
    </row>
    <row r="14" spans="1:11" ht="58.5" customHeight="1">
      <c r="A14" s="47" t="s">
        <v>61</v>
      </c>
      <c r="B14" s="40"/>
      <c r="C14" s="41"/>
      <c r="D14" s="39" t="s">
        <v>112</v>
      </c>
      <c r="E14" s="40"/>
      <c r="F14" s="40"/>
      <c r="G14" s="40"/>
      <c r="H14" s="41"/>
      <c r="I14" s="11">
        <v>1300</v>
      </c>
      <c r="J14" s="61">
        <v>40.8</v>
      </c>
      <c r="K14" s="62">
        <f>(J14/I14)/100*100</f>
        <v>0.031384615384615386</v>
      </c>
    </row>
    <row r="15" spans="1:11" ht="39.75" customHeight="1">
      <c r="A15" s="45" t="s">
        <v>25</v>
      </c>
      <c r="B15" s="37"/>
      <c r="C15" s="38"/>
      <c r="D15" s="36" t="s">
        <v>26</v>
      </c>
      <c r="E15" s="37"/>
      <c r="F15" s="37"/>
      <c r="G15" s="37"/>
      <c r="H15" s="38"/>
      <c r="I15" s="14">
        <f>I17</f>
        <v>51124.7</v>
      </c>
      <c r="J15" s="14">
        <f>J17</f>
        <v>16410</v>
      </c>
      <c r="K15" s="148">
        <f>(J15/I15)/100*100</f>
        <v>0.3209798786105347</v>
      </c>
    </row>
    <row r="16" spans="1:11" ht="12.75">
      <c r="A16" s="46" t="s">
        <v>22</v>
      </c>
      <c r="B16" s="26"/>
      <c r="C16" s="27"/>
      <c r="D16" s="25"/>
      <c r="E16" s="26"/>
      <c r="F16" s="26"/>
      <c r="G16" s="26"/>
      <c r="H16" s="27"/>
      <c r="I16" s="5"/>
      <c r="J16" s="61"/>
      <c r="K16" s="62"/>
    </row>
    <row r="17" spans="1:11" ht="70.5" customHeight="1">
      <c r="A17" s="48" t="s">
        <v>27</v>
      </c>
      <c r="B17" s="23"/>
      <c r="C17" s="24"/>
      <c r="D17" s="22" t="s">
        <v>28</v>
      </c>
      <c r="E17" s="23"/>
      <c r="F17" s="23"/>
      <c r="G17" s="23"/>
      <c r="H17" s="24"/>
      <c r="I17" s="13">
        <f>I19</f>
        <v>51124.7</v>
      </c>
      <c r="J17" s="14">
        <f>J19</f>
        <v>16410</v>
      </c>
      <c r="K17" s="148">
        <f>(J17/I17)/100*100</f>
        <v>0.3209798786105347</v>
      </c>
    </row>
    <row r="18" spans="1:11" ht="15">
      <c r="A18" s="46" t="s">
        <v>21</v>
      </c>
      <c r="B18" s="26"/>
      <c r="C18" s="27"/>
      <c r="D18" s="25"/>
      <c r="E18" s="26"/>
      <c r="F18" s="26"/>
      <c r="G18" s="26"/>
      <c r="H18" s="27"/>
      <c r="I18" s="5"/>
      <c r="J18" s="61"/>
      <c r="K18" s="149"/>
    </row>
    <row r="19" spans="1:11" ht="60.75" customHeight="1">
      <c r="A19" s="51" t="s">
        <v>29</v>
      </c>
      <c r="B19" s="52"/>
      <c r="C19" s="53"/>
      <c r="D19" s="54" t="s">
        <v>30</v>
      </c>
      <c r="E19" s="55"/>
      <c r="F19" s="55"/>
      <c r="G19" s="55"/>
      <c r="H19" s="56"/>
      <c r="I19" s="12">
        <f>I21+I22</f>
        <v>51124.7</v>
      </c>
      <c r="J19" s="14">
        <f>J21</f>
        <v>16410</v>
      </c>
      <c r="K19" s="148">
        <f>(J19/I19)/100*100</f>
        <v>0.3209798786105347</v>
      </c>
    </row>
    <row r="20" spans="1:11" ht="15">
      <c r="A20" s="46" t="s">
        <v>21</v>
      </c>
      <c r="B20" s="26"/>
      <c r="C20" s="27"/>
      <c r="D20" s="25"/>
      <c r="E20" s="26"/>
      <c r="F20" s="26"/>
      <c r="G20" s="26"/>
      <c r="H20" s="27"/>
      <c r="I20" s="5"/>
      <c r="J20" s="61"/>
      <c r="K20" s="149"/>
    </row>
    <row r="21" spans="1:11" ht="93.75" customHeight="1">
      <c r="A21" s="51" t="s">
        <v>32</v>
      </c>
      <c r="B21" s="52"/>
      <c r="C21" s="53"/>
      <c r="D21" s="54" t="s">
        <v>31</v>
      </c>
      <c r="E21" s="55"/>
      <c r="F21" s="55"/>
      <c r="G21" s="55"/>
      <c r="H21" s="56"/>
      <c r="I21" s="12">
        <f>SUM(I23:I27)</f>
        <v>51124.7</v>
      </c>
      <c r="J21" s="14">
        <f>SUM(J23:J27)</f>
        <v>16410</v>
      </c>
      <c r="K21" s="148">
        <f>(J21/I21)/100*100</f>
        <v>0.3209798786105347</v>
      </c>
    </row>
    <row r="22" spans="1:11" ht="12.75">
      <c r="A22" s="46" t="s">
        <v>22</v>
      </c>
      <c r="B22" s="26"/>
      <c r="C22" s="27"/>
      <c r="D22" s="25"/>
      <c r="E22" s="26"/>
      <c r="F22" s="26"/>
      <c r="G22" s="26"/>
      <c r="H22" s="27"/>
      <c r="I22" s="5"/>
      <c r="J22" s="61"/>
      <c r="K22" s="62"/>
    </row>
    <row r="23" spans="1:11" ht="110.25" customHeight="1">
      <c r="A23" s="42" t="s">
        <v>33</v>
      </c>
      <c r="B23" s="43"/>
      <c r="C23" s="44"/>
      <c r="D23" s="33" t="s">
        <v>44</v>
      </c>
      <c r="E23" s="34"/>
      <c r="F23" s="34"/>
      <c r="G23" s="34"/>
      <c r="H23" s="35"/>
      <c r="I23" s="11">
        <v>3880.2</v>
      </c>
      <c r="J23" s="61">
        <v>1100</v>
      </c>
      <c r="K23" s="62">
        <f>(J23/I23)/100*100</f>
        <v>0.2834905417246534</v>
      </c>
    </row>
    <row r="24" spans="1:11" ht="141.75" customHeight="1">
      <c r="A24" s="42" t="s">
        <v>34</v>
      </c>
      <c r="B24" s="43"/>
      <c r="C24" s="44"/>
      <c r="D24" s="33" t="s">
        <v>45</v>
      </c>
      <c r="E24" s="34"/>
      <c r="F24" s="34"/>
      <c r="G24" s="34"/>
      <c r="H24" s="35"/>
      <c r="I24" s="11">
        <v>6334.3</v>
      </c>
      <c r="J24" s="61">
        <v>1700</v>
      </c>
      <c r="K24" s="62">
        <f>(J24/I24)/100*100</f>
        <v>0.2683800893547827</v>
      </c>
    </row>
    <row r="25" spans="1:11" ht="65.25" customHeight="1">
      <c r="A25" s="42" t="s">
        <v>35</v>
      </c>
      <c r="B25" s="43"/>
      <c r="C25" s="44"/>
      <c r="D25" s="33" t="s">
        <v>50</v>
      </c>
      <c r="E25" s="34"/>
      <c r="F25" s="34"/>
      <c r="G25" s="34"/>
      <c r="H25" s="35"/>
      <c r="I25" s="11">
        <v>9600.8</v>
      </c>
      <c r="J25" s="61">
        <v>2500</v>
      </c>
      <c r="K25" s="62">
        <f>(J25/I25)/100*100</f>
        <v>0.2603949670860762</v>
      </c>
    </row>
    <row r="26" spans="1:11" ht="76.5" customHeight="1">
      <c r="A26" s="42" t="s">
        <v>36</v>
      </c>
      <c r="B26" s="43"/>
      <c r="C26" s="44"/>
      <c r="D26" s="33" t="s">
        <v>51</v>
      </c>
      <c r="E26" s="34"/>
      <c r="F26" s="34"/>
      <c r="G26" s="34"/>
      <c r="H26" s="35"/>
      <c r="I26" s="11">
        <v>13654.7</v>
      </c>
      <c r="J26" s="61">
        <v>6610</v>
      </c>
      <c r="K26" s="62">
        <f>(J26/I26)/100*100</f>
        <v>0.48408240386094165</v>
      </c>
    </row>
    <row r="27" spans="1:11" ht="83.25" customHeight="1">
      <c r="A27" s="42" t="s">
        <v>48</v>
      </c>
      <c r="B27" s="43"/>
      <c r="C27" s="44"/>
      <c r="D27" s="33" t="s">
        <v>49</v>
      </c>
      <c r="E27" s="34"/>
      <c r="F27" s="34"/>
      <c r="G27" s="34"/>
      <c r="H27" s="35"/>
      <c r="I27" s="11">
        <v>17654.7</v>
      </c>
      <c r="J27" s="61">
        <v>4500</v>
      </c>
      <c r="K27" s="62">
        <f>(J27/I27)/100*100</f>
        <v>0.25488963278900234</v>
      </c>
    </row>
    <row r="28" spans="1:11" ht="17.25" thickBot="1">
      <c r="A28" s="57" t="s">
        <v>37</v>
      </c>
      <c r="B28" s="58"/>
      <c r="C28" s="59"/>
      <c r="D28" s="2"/>
      <c r="E28" s="2"/>
      <c r="F28" s="2"/>
      <c r="G28" s="2"/>
      <c r="H28" s="3"/>
      <c r="I28" s="10">
        <f>I15+I6</f>
        <v>67929.29999999999</v>
      </c>
      <c r="J28" s="10">
        <f>J15+J6</f>
        <v>19261.7</v>
      </c>
      <c r="K28" s="147">
        <f>(J28/I28)/100*100</f>
        <v>0.28355510803143863</v>
      </c>
    </row>
    <row r="30" spans="1:9" ht="12.75">
      <c r="A30" s="127" t="s">
        <v>129</v>
      </c>
      <c r="B30" s="127"/>
      <c r="C30" s="127"/>
      <c r="D30" s="127"/>
      <c r="E30" s="127"/>
      <c r="F30" s="127"/>
      <c r="G30" s="127"/>
      <c r="H30" s="127"/>
      <c r="I30" s="127" t="s">
        <v>130</v>
      </c>
    </row>
  </sheetData>
  <mergeCells count="48">
    <mergeCell ref="A28:C28"/>
    <mergeCell ref="A26:C26"/>
    <mergeCell ref="D26:H26"/>
    <mergeCell ref="A27:C27"/>
    <mergeCell ref="D27:H27"/>
    <mergeCell ref="A24:C24"/>
    <mergeCell ref="D24:H24"/>
    <mergeCell ref="A25:C25"/>
    <mergeCell ref="D25:H25"/>
    <mergeCell ref="A22:C22"/>
    <mergeCell ref="D22:H22"/>
    <mergeCell ref="A23:C23"/>
    <mergeCell ref="D23:H23"/>
    <mergeCell ref="A20:C20"/>
    <mergeCell ref="D20:H20"/>
    <mergeCell ref="A21:C21"/>
    <mergeCell ref="D21:H21"/>
    <mergeCell ref="A18:C18"/>
    <mergeCell ref="D18:H18"/>
    <mergeCell ref="A19:C19"/>
    <mergeCell ref="D19:H19"/>
    <mergeCell ref="D17:H17"/>
    <mergeCell ref="A17:C17"/>
    <mergeCell ref="A6:C6"/>
    <mergeCell ref="D6:H6"/>
    <mergeCell ref="A7:C7"/>
    <mergeCell ref="D7:H7"/>
    <mergeCell ref="A8:C8"/>
    <mergeCell ref="A9:C9"/>
    <mergeCell ref="A10:C10"/>
    <mergeCell ref="A11:C11"/>
    <mergeCell ref="A12:C12"/>
    <mergeCell ref="A13:C13"/>
    <mergeCell ref="A15:C15"/>
    <mergeCell ref="A16:C16"/>
    <mergeCell ref="A14:C14"/>
    <mergeCell ref="D12:H12"/>
    <mergeCell ref="D13:H13"/>
    <mergeCell ref="D15:H15"/>
    <mergeCell ref="D16:H16"/>
    <mergeCell ref="D14:H14"/>
    <mergeCell ref="A2:I2"/>
    <mergeCell ref="A5:C5"/>
    <mergeCell ref="D5:H5"/>
    <mergeCell ref="D8:H8"/>
    <mergeCell ref="D9:H9"/>
    <mergeCell ref="D10:H10"/>
    <mergeCell ref="D11:H11"/>
  </mergeCells>
  <printOptions/>
  <pageMargins left="0.1968503937007874" right="0.3937007874015748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70">
      <selection activeCell="A80" sqref="A80:K81"/>
    </sheetView>
  </sheetViews>
  <sheetFormatPr defaultColWidth="9.00390625" defaultRowHeight="12.75"/>
  <cols>
    <col min="4" max="4" width="5.375" style="0" customWidth="1"/>
    <col min="5" max="5" width="1.875" style="0" customWidth="1"/>
    <col min="6" max="6" width="9.00390625" style="0" customWidth="1"/>
    <col min="7" max="7" width="10.25390625" style="0" customWidth="1"/>
    <col min="8" max="8" width="11.625" style="0" customWidth="1"/>
    <col min="9" max="9" width="12.125" style="0" customWidth="1"/>
    <col min="10" max="10" width="13.00390625" style="0" customWidth="1"/>
    <col min="11" max="11" width="11.75390625" style="0" bestFit="1" customWidth="1"/>
  </cols>
  <sheetData>
    <row r="1" spans="1:8" ht="63" customHeight="1" thickBot="1">
      <c r="A1" s="17" t="s">
        <v>125</v>
      </c>
      <c r="B1" s="17"/>
      <c r="C1" s="17"/>
      <c r="D1" s="17"/>
      <c r="E1" s="17"/>
      <c r="F1" s="17"/>
      <c r="G1" s="17"/>
      <c r="H1" s="17"/>
    </row>
    <row r="2" spans="1:11" ht="52.5" customHeight="1">
      <c r="A2" s="66" t="s">
        <v>38</v>
      </c>
      <c r="B2" s="67"/>
      <c r="C2" s="67"/>
      <c r="D2" s="67"/>
      <c r="E2" s="68"/>
      <c r="F2" s="69" t="s">
        <v>39</v>
      </c>
      <c r="G2" s="70" t="s">
        <v>40</v>
      </c>
      <c r="H2" s="70" t="s">
        <v>41</v>
      </c>
      <c r="I2" s="70" t="s">
        <v>128</v>
      </c>
      <c r="J2" s="70" t="s">
        <v>127</v>
      </c>
      <c r="K2" s="71" t="s">
        <v>123</v>
      </c>
    </row>
    <row r="3" spans="1:11" ht="33" customHeight="1">
      <c r="A3" s="72" t="s">
        <v>42</v>
      </c>
      <c r="B3" s="73"/>
      <c r="C3" s="73"/>
      <c r="D3" s="73"/>
      <c r="E3" s="74"/>
      <c r="F3" s="75" t="s">
        <v>5</v>
      </c>
      <c r="G3" s="75" t="s">
        <v>10</v>
      </c>
      <c r="H3" s="75" t="s">
        <v>63</v>
      </c>
      <c r="I3" s="105">
        <f>I5+I11+I15+I43+I45</f>
        <v>34839.5</v>
      </c>
      <c r="J3" s="105">
        <f>J5+J11+J15+J43+J45</f>
        <v>9965.099999999999</v>
      </c>
      <c r="K3" s="115">
        <f>(J3/I3)/100*100</f>
        <v>0.2860287891617273</v>
      </c>
    </row>
    <row r="4" spans="1:11" ht="12.75">
      <c r="A4" s="76" t="s">
        <v>22</v>
      </c>
      <c r="B4" s="77"/>
      <c r="C4" s="77"/>
      <c r="D4" s="77"/>
      <c r="E4" s="77"/>
      <c r="F4" s="78"/>
      <c r="G4" s="78"/>
      <c r="H4" s="78"/>
      <c r="I4" s="106"/>
      <c r="J4" s="106"/>
      <c r="K4" s="116"/>
    </row>
    <row r="5" spans="1:11" ht="61.5" customHeight="1">
      <c r="A5" s="79" t="s">
        <v>79</v>
      </c>
      <c r="B5" s="80"/>
      <c r="C5" s="80"/>
      <c r="D5" s="80"/>
      <c r="E5" s="80"/>
      <c r="F5" s="75" t="s">
        <v>6</v>
      </c>
      <c r="G5" s="75" t="s">
        <v>68</v>
      </c>
      <c r="H5" s="81" t="s">
        <v>63</v>
      </c>
      <c r="I5" s="105">
        <f>I6</f>
        <v>1894.6</v>
      </c>
      <c r="J5" s="105">
        <f>J6</f>
        <v>592</v>
      </c>
      <c r="K5" s="116">
        <f>(J5/I5)/100*100</f>
        <v>0.31246701150638656</v>
      </c>
    </row>
    <row r="6" spans="1:11" ht="27.75" customHeight="1">
      <c r="A6" s="82" t="s">
        <v>62</v>
      </c>
      <c r="B6" s="83"/>
      <c r="C6" s="83"/>
      <c r="D6" s="83"/>
      <c r="E6" s="83"/>
      <c r="F6" s="84" t="s">
        <v>6</v>
      </c>
      <c r="G6" s="84" t="s">
        <v>68</v>
      </c>
      <c r="H6" s="85" t="s">
        <v>63</v>
      </c>
      <c r="I6" s="107">
        <f>SUM(I7:I10)</f>
        <v>1894.6</v>
      </c>
      <c r="J6" s="107">
        <f>SUM(J7:J10)</f>
        <v>592</v>
      </c>
      <c r="K6" s="116">
        <f>(J6/I6)/100*100</f>
        <v>0.31246701150638656</v>
      </c>
    </row>
    <row r="7" spans="1:11" ht="28.5" customHeight="1">
      <c r="A7" s="86" t="s">
        <v>94</v>
      </c>
      <c r="B7" s="87"/>
      <c r="C7" s="87"/>
      <c r="D7" s="87"/>
      <c r="E7" s="87"/>
      <c r="F7" s="88" t="s">
        <v>6</v>
      </c>
      <c r="G7" s="88" t="s">
        <v>68</v>
      </c>
      <c r="H7" s="89" t="s">
        <v>92</v>
      </c>
      <c r="I7" s="108">
        <f>1223.8+219.5</f>
        <v>1443.3</v>
      </c>
      <c r="J7" s="108">
        <v>566.4</v>
      </c>
      <c r="K7" s="116">
        <f>(J7/I7)/100*100</f>
        <v>0.3924340054042819</v>
      </c>
    </row>
    <row r="8" spans="1:11" ht="25.5" customHeight="1">
      <c r="A8" s="86" t="s">
        <v>95</v>
      </c>
      <c r="B8" s="87"/>
      <c r="C8" s="87"/>
      <c r="D8" s="87"/>
      <c r="E8" s="87"/>
      <c r="F8" s="88" t="s">
        <v>6</v>
      </c>
      <c r="G8" s="88" t="s">
        <v>68</v>
      </c>
      <c r="H8" s="89" t="s">
        <v>93</v>
      </c>
      <c r="I8" s="108">
        <v>70.4</v>
      </c>
      <c r="J8" s="108">
        <v>0</v>
      </c>
      <c r="K8" s="116">
        <f>(J8/I8)/100*100</f>
        <v>0</v>
      </c>
    </row>
    <row r="9" spans="1:11" ht="45.75" customHeight="1">
      <c r="A9" s="86" t="s">
        <v>96</v>
      </c>
      <c r="B9" s="87"/>
      <c r="C9" s="87"/>
      <c r="D9" s="87"/>
      <c r="E9" s="87"/>
      <c r="F9" s="88" t="s">
        <v>6</v>
      </c>
      <c r="G9" s="88" t="s">
        <v>68</v>
      </c>
      <c r="H9" s="89" t="s">
        <v>67</v>
      </c>
      <c r="I9" s="108">
        <v>72</v>
      </c>
      <c r="J9" s="108">
        <v>10.6</v>
      </c>
      <c r="K9" s="116">
        <f>(J9/I9)/100*100</f>
        <v>0.14722222222222223</v>
      </c>
    </row>
    <row r="10" spans="1:11" ht="34.5" customHeight="1">
      <c r="A10" s="86" t="s">
        <v>97</v>
      </c>
      <c r="B10" s="87"/>
      <c r="C10" s="87"/>
      <c r="D10" s="87"/>
      <c r="E10" s="87"/>
      <c r="F10" s="88" t="s">
        <v>6</v>
      </c>
      <c r="G10" s="88" t="s">
        <v>68</v>
      </c>
      <c r="H10" s="89" t="s">
        <v>56</v>
      </c>
      <c r="I10" s="108">
        <v>308.9</v>
      </c>
      <c r="J10" s="108">
        <v>15</v>
      </c>
      <c r="K10" s="116">
        <f>(J10/I10)/100*100</f>
        <v>0.048559404337973455</v>
      </c>
    </row>
    <row r="11" spans="1:11" ht="66" customHeight="1">
      <c r="A11" s="79" t="s">
        <v>43</v>
      </c>
      <c r="B11" s="80"/>
      <c r="C11" s="80"/>
      <c r="D11" s="80"/>
      <c r="E11" s="80"/>
      <c r="F11" s="75" t="s">
        <v>7</v>
      </c>
      <c r="G11" s="75" t="s">
        <v>69</v>
      </c>
      <c r="H11" s="81" t="s">
        <v>63</v>
      </c>
      <c r="I11" s="105">
        <f>I13</f>
        <v>270</v>
      </c>
      <c r="J11" s="105">
        <f>J13</f>
        <v>64.3</v>
      </c>
      <c r="K11" s="113">
        <f>K13</f>
        <v>0.23814814814814814</v>
      </c>
    </row>
    <row r="12" spans="1:11" ht="12.75" customHeight="1">
      <c r="A12" s="90" t="s">
        <v>21</v>
      </c>
      <c r="B12" s="91"/>
      <c r="C12" s="91"/>
      <c r="D12" s="91"/>
      <c r="E12" s="91"/>
      <c r="F12" s="92"/>
      <c r="G12" s="92"/>
      <c r="H12" s="92"/>
      <c r="I12" s="106"/>
      <c r="J12" s="106"/>
      <c r="K12" s="114"/>
    </row>
    <row r="13" spans="1:11" ht="45" customHeight="1">
      <c r="A13" s="82" t="s">
        <v>75</v>
      </c>
      <c r="B13" s="83"/>
      <c r="C13" s="83"/>
      <c r="D13" s="83"/>
      <c r="E13" s="83"/>
      <c r="F13" s="84" t="s">
        <v>7</v>
      </c>
      <c r="G13" s="84" t="s">
        <v>69</v>
      </c>
      <c r="H13" s="84" t="s">
        <v>63</v>
      </c>
      <c r="I13" s="107">
        <v>270</v>
      </c>
      <c r="J13" s="107">
        <f>J14</f>
        <v>64.3</v>
      </c>
      <c r="K13" s="116">
        <f>(J13/I13)/100*100</f>
        <v>0.23814814814814814</v>
      </c>
    </row>
    <row r="14" spans="1:11" ht="48.75" customHeight="1">
      <c r="A14" s="86" t="s">
        <v>97</v>
      </c>
      <c r="B14" s="87"/>
      <c r="C14" s="87"/>
      <c r="D14" s="87"/>
      <c r="E14" s="87"/>
      <c r="F14" s="88" t="s">
        <v>7</v>
      </c>
      <c r="G14" s="88" t="s">
        <v>69</v>
      </c>
      <c r="H14" s="88" t="s">
        <v>56</v>
      </c>
      <c r="I14" s="108">
        <v>270</v>
      </c>
      <c r="J14" s="108">
        <v>64.3</v>
      </c>
      <c r="K14" s="116">
        <f>(J14/I14)/100*100</f>
        <v>0.23814814814814814</v>
      </c>
    </row>
    <row r="15" spans="1:11" ht="258" customHeight="1">
      <c r="A15" s="79" t="s">
        <v>126</v>
      </c>
      <c r="B15" s="91"/>
      <c r="C15" s="91"/>
      <c r="D15" s="91"/>
      <c r="E15" s="91"/>
      <c r="F15" s="93" t="s">
        <v>8</v>
      </c>
      <c r="G15" s="94" t="s">
        <v>10</v>
      </c>
      <c r="H15" s="94" t="s">
        <v>63</v>
      </c>
      <c r="I15" s="109">
        <f>I16+I21+I28+I33+I38</f>
        <v>32166.800000000003</v>
      </c>
      <c r="J15" s="109">
        <f>J16+J21+J28+J33+J38</f>
        <v>9161.8</v>
      </c>
      <c r="K15" s="117">
        <f aca="true" t="shared" si="0" ref="K15:K77">(J15/I15)/100*100</f>
        <v>0.2848216173197209</v>
      </c>
    </row>
    <row r="16" spans="1:11" ht="25.5" customHeight="1">
      <c r="A16" s="82" t="s">
        <v>90</v>
      </c>
      <c r="B16" s="83"/>
      <c r="C16" s="83"/>
      <c r="D16" s="83"/>
      <c r="E16" s="83"/>
      <c r="F16" s="84" t="s">
        <v>8</v>
      </c>
      <c r="G16" s="85" t="s">
        <v>91</v>
      </c>
      <c r="H16" s="85" t="s">
        <v>63</v>
      </c>
      <c r="I16" s="107">
        <f>SUM(I17:I20)</f>
        <v>1693.8999999999999</v>
      </c>
      <c r="J16" s="107">
        <f>SUM(J17:J20)</f>
        <v>630.0999999999999</v>
      </c>
      <c r="K16" s="115">
        <f t="shared" si="0"/>
        <v>0.3719818171084479</v>
      </c>
    </row>
    <row r="17" spans="1:11" ht="45" customHeight="1">
      <c r="A17" s="86" t="s">
        <v>94</v>
      </c>
      <c r="B17" s="87"/>
      <c r="C17" s="87"/>
      <c r="D17" s="87"/>
      <c r="E17" s="87"/>
      <c r="F17" s="88" t="s">
        <v>8</v>
      </c>
      <c r="G17" s="88" t="s">
        <v>91</v>
      </c>
      <c r="H17" s="89" t="s">
        <v>92</v>
      </c>
      <c r="I17" s="108">
        <f>1048.8+219.5</f>
        <v>1268.3</v>
      </c>
      <c r="J17" s="108">
        <v>538.3</v>
      </c>
      <c r="K17" s="116">
        <f t="shared" si="0"/>
        <v>0.42442639754001416</v>
      </c>
    </row>
    <row r="18" spans="1:11" ht="31.5" customHeight="1">
      <c r="A18" s="86" t="s">
        <v>95</v>
      </c>
      <c r="B18" s="87"/>
      <c r="C18" s="87"/>
      <c r="D18" s="87"/>
      <c r="E18" s="87"/>
      <c r="F18" s="88" t="s">
        <v>8</v>
      </c>
      <c r="G18" s="88" t="s">
        <v>91</v>
      </c>
      <c r="H18" s="89" t="s">
        <v>93</v>
      </c>
      <c r="I18" s="108">
        <v>210.6</v>
      </c>
      <c r="J18" s="108">
        <v>70.4</v>
      </c>
      <c r="K18" s="116">
        <f t="shared" si="0"/>
        <v>0.3342830009496677</v>
      </c>
    </row>
    <row r="19" spans="1:11" ht="41.25" customHeight="1">
      <c r="A19" s="86" t="s">
        <v>96</v>
      </c>
      <c r="B19" s="87"/>
      <c r="C19" s="87"/>
      <c r="D19" s="87"/>
      <c r="E19" s="87"/>
      <c r="F19" s="88" t="s">
        <v>8</v>
      </c>
      <c r="G19" s="88" t="s">
        <v>91</v>
      </c>
      <c r="H19" s="89" t="s">
        <v>67</v>
      </c>
      <c r="I19" s="108">
        <v>52.4</v>
      </c>
      <c r="J19" s="108">
        <v>7.5</v>
      </c>
      <c r="K19" s="116">
        <f t="shared" si="0"/>
        <v>0.14312977099236643</v>
      </c>
    </row>
    <row r="20" spans="1:11" ht="26.25" customHeight="1">
      <c r="A20" s="86" t="s">
        <v>97</v>
      </c>
      <c r="B20" s="87"/>
      <c r="C20" s="87"/>
      <c r="D20" s="87"/>
      <c r="E20" s="87"/>
      <c r="F20" s="88" t="s">
        <v>8</v>
      </c>
      <c r="G20" s="88" t="s">
        <v>91</v>
      </c>
      <c r="H20" s="89" t="s">
        <v>56</v>
      </c>
      <c r="I20" s="108">
        <v>162.6</v>
      </c>
      <c r="J20" s="108">
        <v>13.9</v>
      </c>
      <c r="K20" s="116">
        <f t="shared" si="0"/>
        <v>0.0854858548585486</v>
      </c>
    </row>
    <row r="21" spans="1:11" ht="93" customHeight="1">
      <c r="A21" s="82" t="s">
        <v>88</v>
      </c>
      <c r="B21" s="83"/>
      <c r="C21" s="83"/>
      <c r="D21" s="83"/>
      <c r="E21" s="83"/>
      <c r="F21" s="95" t="s">
        <v>8</v>
      </c>
      <c r="G21" s="96" t="s">
        <v>89</v>
      </c>
      <c r="H21" s="96" t="s">
        <v>63</v>
      </c>
      <c r="I21" s="110">
        <f>SUM(I22:I25)+I26+I27</f>
        <v>10657.6</v>
      </c>
      <c r="J21" s="110">
        <f>SUM(J22:J25)+J26+J27</f>
        <v>3165.4</v>
      </c>
      <c r="K21" s="117">
        <f t="shared" si="0"/>
        <v>0.2970087074012911</v>
      </c>
    </row>
    <row r="22" spans="1:11" ht="25.5" customHeight="1">
      <c r="A22" s="86" t="s">
        <v>94</v>
      </c>
      <c r="B22" s="87"/>
      <c r="C22" s="87"/>
      <c r="D22" s="87"/>
      <c r="E22" s="87"/>
      <c r="F22" s="88" t="s">
        <v>8</v>
      </c>
      <c r="G22" s="88" t="s">
        <v>89</v>
      </c>
      <c r="H22" s="89" t="s">
        <v>92</v>
      </c>
      <c r="I22" s="108">
        <f>4711.9+1289.8</f>
        <v>6001.7</v>
      </c>
      <c r="J22" s="108">
        <v>1735.4</v>
      </c>
      <c r="K22" s="116">
        <f t="shared" si="0"/>
        <v>0.2891514071013213</v>
      </c>
    </row>
    <row r="23" spans="1:11" ht="37.5" customHeight="1">
      <c r="A23" s="86" t="s">
        <v>95</v>
      </c>
      <c r="B23" s="87"/>
      <c r="C23" s="87"/>
      <c r="D23" s="87"/>
      <c r="E23" s="87"/>
      <c r="F23" s="88" t="s">
        <v>8</v>
      </c>
      <c r="G23" s="88" t="s">
        <v>89</v>
      </c>
      <c r="H23" s="89" t="s">
        <v>93</v>
      </c>
      <c r="I23" s="108">
        <f>704</f>
        <v>704</v>
      </c>
      <c r="J23" s="108">
        <v>281.8</v>
      </c>
      <c r="K23" s="116">
        <f t="shared" si="0"/>
        <v>0.400284090909091</v>
      </c>
    </row>
    <row r="24" spans="1:11" ht="42" customHeight="1">
      <c r="A24" s="86" t="s">
        <v>96</v>
      </c>
      <c r="B24" s="87"/>
      <c r="C24" s="87"/>
      <c r="D24" s="87"/>
      <c r="E24" s="87"/>
      <c r="F24" s="88" t="s">
        <v>8</v>
      </c>
      <c r="G24" s="88" t="s">
        <v>89</v>
      </c>
      <c r="H24" s="89" t="s">
        <v>67</v>
      </c>
      <c r="I24" s="108">
        <v>350</v>
      </c>
      <c r="J24" s="108">
        <v>119.1</v>
      </c>
      <c r="K24" s="116">
        <f t="shared" si="0"/>
        <v>0.34028571428571425</v>
      </c>
    </row>
    <row r="25" spans="1:11" ht="38.25" customHeight="1">
      <c r="A25" s="86" t="s">
        <v>97</v>
      </c>
      <c r="B25" s="87"/>
      <c r="C25" s="87"/>
      <c r="D25" s="87"/>
      <c r="E25" s="87"/>
      <c r="F25" s="88" t="s">
        <v>8</v>
      </c>
      <c r="G25" s="88" t="s">
        <v>89</v>
      </c>
      <c r="H25" s="89" t="s">
        <v>56</v>
      </c>
      <c r="I25" s="108">
        <v>2630.7</v>
      </c>
      <c r="J25" s="108">
        <v>459.6</v>
      </c>
      <c r="K25" s="116">
        <f t="shared" si="0"/>
        <v>0.17470635192154182</v>
      </c>
    </row>
    <row r="26" spans="1:11" ht="54.75" customHeight="1">
      <c r="A26" s="86" t="s">
        <v>99</v>
      </c>
      <c r="B26" s="87"/>
      <c r="C26" s="87"/>
      <c r="D26" s="87"/>
      <c r="E26" s="87"/>
      <c r="F26" s="88" t="s">
        <v>8</v>
      </c>
      <c r="G26" s="88" t="s">
        <v>89</v>
      </c>
      <c r="H26" s="89" t="s">
        <v>98</v>
      </c>
      <c r="I26" s="108">
        <v>961.2</v>
      </c>
      <c r="J26" s="108">
        <v>569.5</v>
      </c>
      <c r="K26" s="116">
        <f t="shared" si="0"/>
        <v>0.592488555971702</v>
      </c>
    </row>
    <row r="27" spans="1:11" ht="38.25" customHeight="1">
      <c r="A27" s="86" t="s">
        <v>104</v>
      </c>
      <c r="B27" s="87"/>
      <c r="C27" s="87"/>
      <c r="D27" s="87"/>
      <c r="E27" s="87"/>
      <c r="F27" s="88" t="s">
        <v>8</v>
      </c>
      <c r="G27" s="88" t="s">
        <v>89</v>
      </c>
      <c r="H27" s="89" t="s">
        <v>105</v>
      </c>
      <c r="I27" s="108">
        <v>10</v>
      </c>
      <c r="J27" s="108">
        <v>0</v>
      </c>
      <c r="K27" s="116">
        <f t="shared" si="0"/>
        <v>0</v>
      </c>
    </row>
    <row r="28" spans="1:11" ht="74.25" customHeight="1">
      <c r="A28" s="82" t="s">
        <v>100</v>
      </c>
      <c r="B28" s="83"/>
      <c r="C28" s="83"/>
      <c r="D28" s="83"/>
      <c r="E28" s="83"/>
      <c r="F28" s="95" t="s">
        <v>8</v>
      </c>
      <c r="G28" s="96" t="s">
        <v>114</v>
      </c>
      <c r="H28" s="96" t="s">
        <v>63</v>
      </c>
      <c r="I28" s="110">
        <f>SUM(I29:I32)</f>
        <v>3880.2</v>
      </c>
      <c r="J28" s="110">
        <f>SUM(J29:J32)</f>
        <v>820.8</v>
      </c>
      <c r="K28" s="117">
        <f t="shared" si="0"/>
        <v>0.21153548786145043</v>
      </c>
    </row>
    <row r="29" spans="1:11" ht="24" customHeight="1">
      <c r="A29" s="86" t="s">
        <v>94</v>
      </c>
      <c r="B29" s="87"/>
      <c r="C29" s="87"/>
      <c r="D29" s="87"/>
      <c r="E29" s="87"/>
      <c r="F29" s="88" t="s">
        <v>8</v>
      </c>
      <c r="G29" s="88" t="s">
        <v>114</v>
      </c>
      <c r="H29" s="89" t="s">
        <v>92</v>
      </c>
      <c r="I29" s="108">
        <f>1834.3+555.9</f>
        <v>2390.2</v>
      </c>
      <c r="J29" s="108">
        <v>649</v>
      </c>
      <c r="K29" s="116">
        <f t="shared" si="0"/>
        <v>0.2715253953644047</v>
      </c>
    </row>
    <row r="30" spans="1:11" ht="36" customHeight="1">
      <c r="A30" s="86" t="s">
        <v>95</v>
      </c>
      <c r="B30" s="87"/>
      <c r="C30" s="87"/>
      <c r="D30" s="87"/>
      <c r="E30" s="87"/>
      <c r="F30" s="88" t="s">
        <v>8</v>
      </c>
      <c r="G30" s="88" t="s">
        <v>114</v>
      </c>
      <c r="H30" s="89" t="s">
        <v>93</v>
      </c>
      <c r="I30" s="108">
        <v>422.4</v>
      </c>
      <c r="J30" s="108">
        <v>70.6</v>
      </c>
      <c r="K30" s="116">
        <f t="shared" si="0"/>
        <v>0.16714015151515152</v>
      </c>
    </row>
    <row r="31" spans="1:11" ht="45.75" customHeight="1">
      <c r="A31" s="86" t="s">
        <v>96</v>
      </c>
      <c r="B31" s="87"/>
      <c r="C31" s="87"/>
      <c r="D31" s="87"/>
      <c r="E31" s="87"/>
      <c r="F31" s="88" t="s">
        <v>8</v>
      </c>
      <c r="G31" s="88" t="s">
        <v>114</v>
      </c>
      <c r="H31" s="89" t="s">
        <v>67</v>
      </c>
      <c r="I31" s="108">
        <v>60</v>
      </c>
      <c r="J31" s="108">
        <v>10.4</v>
      </c>
      <c r="K31" s="116">
        <f t="shared" si="0"/>
        <v>0.17333333333333334</v>
      </c>
    </row>
    <row r="32" spans="1:11" ht="38.25" customHeight="1">
      <c r="A32" s="86" t="s">
        <v>97</v>
      </c>
      <c r="B32" s="87"/>
      <c r="C32" s="87"/>
      <c r="D32" s="87"/>
      <c r="E32" s="87"/>
      <c r="F32" s="88" t="s">
        <v>8</v>
      </c>
      <c r="G32" s="88" t="s">
        <v>114</v>
      </c>
      <c r="H32" s="89" t="s">
        <v>56</v>
      </c>
      <c r="I32" s="108">
        <v>1007.6</v>
      </c>
      <c r="J32" s="108">
        <v>90.8</v>
      </c>
      <c r="K32" s="116">
        <f t="shared" si="0"/>
        <v>0.09011512504962287</v>
      </c>
    </row>
    <row r="33" spans="1:11" ht="119.25" customHeight="1">
      <c r="A33" s="82" t="s">
        <v>101</v>
      </c>
      <c r="B33" s="83"/>
      <c r="C33" s="83"/>
      <c r="D33" s="83"/>
      <c r="E33" s="83"/>
      <c r="F33" s="95" t="s">
        <v>8</v>
      </c>
      <c r="G33" s="96" t="s">
        <v>115</v>
      </c>
      <c r="H33" s="96" t="s">
        <v>63</v>
      </c>
      <c r="I33" s="110">
        <f>SUM(I34:I37)</f>
        <v>6334.300000000001</v>
      </c>
      <c r="J33" s="110">
        <f>SUM(J34:J37)</f>
        <v>1678.8999999999999</v>
      </c>
      <c r="K33" s="117">
        <f t="shared" si="0"/>
        <v>0.26504901883396736</v>
      </c>
    </row>
    <row r="34" spans="1:11" ht="30" customHeight="1">
      <c r="A34" s="86" t="s">
        <v>94</v>
      </c>
      <c r="B34" s="87"/>
      <c r="C34" s="87"/>
      <c r="D34" s="87"/>
      <c r="E34" s="87"/>
      <c r="F34" s="88" t="s">
        <v>8</v>
      </c>
      <c r="G34" s="88" t="s">
        <v>115</v>
      </c>
      <c r="H34" s="89" t="s">
        <v>92</v>
      </c>
      <c r="I34" s="108">
        <f>3220.4+946.2</f>
        <v>4166.6</v>
      </c>
      <c r="J34" s="108">
        <v>1290.6</v>
      </c>
      <c r="K34" s="116">
        <f t="shared" si="0"/>
        <v>0.30974895598329566</v>
      </c>
    </row>
    <row r="35" spans="1:11" ht="30.75" customHeight="1">
      <c r="A35" s="86" t="s">
        <v>95</v>
      </c>
      <c r="B35" s="87"/>
      <c r="C35" s="87"/>
      <c r="D35" s="87"/>
      <c r="E35" s="87"/>
      <c r="F35" s="88" t="s">
        <v>8</v>
      </c>
      <c r="G35" s="88" t="s">
        <v>115</v>
      </c>
      <c r="H35" s="89" t="s">
        <v>93</v>
      </c>
      <c r="I35" s="108">
        <v>492.8</v>
      </c>
      <c r="J35" s="108">
        <v>281.6</v>
      </c>
      <c r="K35" s="116">
        <f t="shared" si="0"/>
        <v>0.5714285714285715</v>
      </c>
    </row>
    <row r="36" spans="1:11" ht="45.75" customHeight="1">
      <c r="A36" s="86" t="s">
        <v>96</v>
      </c>
      <c r="B36" s="87"/>
      <c r="C36" s="87"/>
      <c r="D36" s="87"/>
      <c r="E36" s="87"/>
      <c r="F36" s="88" t="s">
        <v>8</v>
      </c>
      <c r="G36" s="88" t="s">
        <v>115</v>
      </c>
      <c r="H36" s="89" t="s">
        <v>67</v>
      </c>
      <c r="I36" s="108">
        <v>120</v>
      </c>
      <c r="J36" s="108">
        <v>26.7</v>
      </c>
      <c r="K36" s="116">
        <f t="shared" si="0"/>
        <v>0.2225</v>
      </c>
    </row>
    <row r="37" spans="1:11" ht="32.25" customHeight="1">
      <c r="A37" s="86" t="s">
        <v>97</v>
      </c>
      <c r="B37" s="87"/>
      <c r="C37" s="87"/>
      <c r="D37" s="87"/>
      <c r="E37" s="87"/>
      <c r="F37" s="88" t="s">
        <v>8</v>
      </c>
      <c r="G37" s="88" t="s">
        <v>115</v>
      </c>
      <c r="H37" s="89" t="s">
        <v>56</v>
      </c>
      <c r="I37" s="108">
        <v>1554.9</v>
      </c>
      <c r="J37" s="108">
        <v>80</v>
      </c>
      <c r="K37" s="116">
        <f t="shared" si="0"/>
        <v>0.051450254035629306</v>
      </c>
    </row>
    <row r="38" spans="1:11" ht="75" customHeight="1">
      <c r="A38" s="82" t="s">
        <v>106</v>
      </c>
      <c r="B38" s="83"/>
      <c r="C38" s="83"/>
      <c r="D38" s="83"/>
      <c r="E38" s="83"/>
      <c r="F38" s="95" t="s">
        <v>8</v>
      </c>
      <c r="G38" s="96" t="s">
        <v>116</v>
      </c>
      <c r="H38" s="96" t="s">
        <v>63</v>
      </c>
      <c r="I38" s="110">
        <f>SUM(I39:I42)</f>
        <v>9600.800000000001</v>
      </c>
      <c r="J38" s="110">
        <f>SUM(J39:J42)</f>
        <v>2866.6</v>
      </c>
      <c r="K38" s="117">
        <f t="shared" si="0"/>
        <v>0.2985792850595783</v>
      </c>
    </row>
    <row r="39" spans="1:11" ht="32.25" customHeight="1">
      <c r="A39" s="86" t="s">
        <v>94</v>
      </c>
      <c r="B39" s="87"/>
      <c r="C39" s="87"/>
      <c r="D39" s="87"/>
      <c r="E39" s="87"/>
      <c r="F39" s="88" t="s">
        <v>8</v>
      </c>
      <c r="G39" s="88" t="s">
        <v>116</v>
      </c>
      <c r="H39" s="89" t="s">
        <v>92</v>
      </c>
      <c r="I39" s="108">
        <f>4831.8+1416.3</f>
        <v>6248.1</v>
      </c>
      <c r="J39" s="108">
        <v>2050.7</v>
      </c>
      <c r="K39" s="116">
        <f t="shared" si="0"/>
        <v>0.32821177638001947</v>
      </c>
    </row>
    <row r="40" spans="1:11" ht="32.25" customHeight="1">
      <c r="A40" s="86" t="s">
        <v>95</v>
      </c>
      <c r="B40" s="87"/>
      <c r="C40" s="87"/>
      <c r="D40" s="87"/>
      <c r="E40" s="87"/>
      <c r="F40" s="88" t="s">
        <v>8</v>
      </c>
      <c r="G40" s="88" t="s">
        <v>116</v>
      </c>
      <c r="H40" s="89" t="s">
        <v>93</v>
      </c>
      <c r="I40" s="108">
        <v>844.8</v>
      </c>
      <c r="J40" s="108">
        <v>563.4</v>
      </c>
      <c r="K40" s="116">
        <f t="shared" si="0"/>
        <v>0.6669034090909091</v>
      </c>
    </row>
    <row r="41" spans="1:11" ht="45" customHeight="1">
      <c r="A41" s="86" t="s">
        <v>96</v>
      </c>
      <c r="B41" s="87"/>
      <c r="C41" s="87"/>
      <c r="D41" s="87"/>
      <c r="E41" s="87"/>
      <c r="F41" s="88" t="s">
        <v>8</v>
      </c>
      <c r="G41" s="88" t="s">
        <v>116</v>
      </c>
      <c r="H41" s="89" t="s">
        <v>67</v>
      </c>
      <c r="I41" s="108">
        <v>180</v>
      </c>
      <c r="J41" s="108">
        <v>33.3</v>
      </c>
      <c r="K41" s="116">
        <f t="shared" si="0"/>
        <v>0.185</v>
      </c>
    </row>
    <row r="42" spans="1:11" ht="32.25" customHeight="1">
      <c r="A42" s="86" t="s">
        <v>97</v>
      </c>
      <c r="B42" s="87"/>
      <c r="C42" s="87"/>
      <c r="D42" s="87"/>
      <c r="E42" s="87"/>
      <c r="F42" s="88" t="s">
        <v>8</v>
      </c>
      <c r="G42" s="88" t="s">
        <v>116</v>
      </c>
      <c r="H42" s="89" t="s">
        <v>56</v>
      </c>
      <c r="I42" s="108">
        <v>2327.9</v>
      </c>
      <c r="J42" s="108">
        <v>219.2</v>
      </c>
      <c r="K42" s="116">
        <f t="shared" si="0"/>
        <v>0.0941621203659951</v>
      </c>
    </row>
    <row r="43" spans="1:11" ht="30.75" customHeight="1">
      <c r="A43" s="79" t="s">
        <v>80</v>
      </c>
      <c r="B43" s="80"/>
      <c r="C43" s="80"/>
      <c r="D43" s="80"/>
      <c r="E43" s="80"/>
      <c r="F43" s="93" t="s">
        <v>70</v>
      </c>
      <c r="G43" s="93" t="s">
        <v>71</v>
      </c>
      <c r="H43" s="93" t="s">
        <v>63</v>
      </c>
      <c r="I43" s="109">
        <f>I44</f>
        <v>168.1</v>
      </c>
      <c r="J43" s="109">
        <f>J44</f>
        <v>0</v>
      </c>
      <c r="K43" s="117">
        <f t="shared" si="0"/>
        <v>0</v>
      </c>
    </row>
    <row r="44" spans="1:11" ht="16.5" customHeight="1">
      <c r="A44" s="86" t="s">
        <v>109</v>
      </c>
      <c r="B44" s="87"/>
      <c r="C44" s="87"/>
      <c r="D44" s="87"/>
      <c r="E44" s="87"/>
      <c r="F44" s="88" t="s">
        <v>8</v>
      </c>
      <c r="G44" s="88" t="s">
        <v>71</v>
      </c>
      <c r="H44" s="89" t="s">
        <v>72</v>
      </c>
      <c r="I44" s="111">
        <v>168.1</v>
      </c>
      <c r="J44" s="111">
        <v>0</v>
      </c>
      <c r="K44" s="116">
        <f t="shared" si="0"/>
        <v>0</v>
      </c>
    </row>
    <row r="45" spans="1:11" ht="30.75" customHeight="1">
      <c r="A45" s="97" t="s">
        <v>77</v>
      </c>
      <c r="B45" s="98"/>
      <c r="C45" s="98"/>
      <c r="D45" s="98"/>
      <c r="E45" s="99"/>
      <c r="F45" s="93" t="s">
        <v>55</v>
      </c>
      <c r="G45" s="93" t="s">
        <v>10</v>
      </c>
      <c r="H45" s="93" t="s">
        <v>63</v>
      </c>
      <c r="I45" s="109">
        <f>I46+I48</f>
        <v>340</v>
      </c>
      <c r="J45" s="109">
        <f>J46+J48</f>
        <v>147</v>
      </c>
      <c r="K45" s="117">
        <f t="shared" si="0"/>
        <v>0.4323529411764706</v>
      </c>
    </row>
    <row r="46" spans="1:11" ht="57" customHeight="1">
      <c r="A46" s="82" t="s">
        <v>76</v>
      </c>
      <c r="B46" s="87"/>
      <c r="C46" s="87"/>
      <c r="D46" s="87"/>
      <c r="E46" s="87"/>
      <c r="F46" s="95" t="s">
        <v>55</v>
      </c>
      <c r="G46" s="95" t="s">
        <v>73</v>
      </c>
      <c r="H46" s="95" t="s">
        <v>63</v>
      </c>
      <c r="I46" s="110">
        <f>I47</f>
        <v>129.3</v>
      </c>
      <c r="J46" s="110">
        <f>J47</f>
        <v>129.3</v>
      </c>
      <c r="K46" s="117">
        <f t="shared" si="0"/>
        <v>1</v>
      </c>
    </row>
    <row r="47" spans="1:11" ht="30" customHeight="1">
      <c r="A47" s="86" t="s">
        <v>97</v>
      </c>
      <c r="B47" s="87"/>
      <c r="C47" s="87"/>
      <c r="D47" s="87"/>
      <c r="E47" s="87"/>
      <c r="F47" s="88" t="s">
        <v>55</v>
      </c>
      <c r="G47" s="88" t="s">
        <v>73</v>
      </c>
      <c r="H47" s="88" t="s">
        <v>56</v>
      </c>
      <c r="I47" s="108">
        <v>129.3</v>
      </c>
      <c r="J47" s="108">
        <v>129.3</v>
      </c>
      <c r="K47" s="116">
        <f t="shared" si="0"/>
        <v>1</v>
      </c>
    </row>
    <row r="48" spans="1:11" ht="32.25" customHeight="1">
      <c r="A48" s="124" t="s">
        <v>77</v>
      </c>
      <c r="B48" s="125"/>
      <c r="C48" s="125"/>
      <c r="D48" s="125"/>
      <c r="E48" s="126"/>
      <c r="F48" s="84" t="s">
        <v>55</v>
      </c>
      <c r="G48" s="84" t="s">
        <v>81</v>
      </c>
      <c r="H48" s="84" t="s">
        <v>63</v>
      </c>
      <c r="I48" s="107">
        <f>I49</f>
        <v>210.7</v>
      </c>
      <c r="J48" s="107">
        <f>J49</f>
        <v>17.7</v>
      </c>
      <c r="K48" s="116">
        <f t="shared" si="0"/>
        <v>0.08400569530137636</v>
      </c>
    </row>
    <row r="49" spans="1:11" ht="32.25" customHeight="1">
      <c r="A49" s="86" t="s">
        <v>97</v>
      </c>
      <c r="B49" s="87"/>
      <c r="C49" s="87"/>
      <c r="D49" s="87"/>
      <c r="E49" s="87"/>
      <c r="F49" s="88" t="s">
        <v>55</v>
      </c>
      <c r="G49" s="88" t="s">
        <v>81</v>
      </c>
      <c r="H49" s="88" t="s">
        <v>56</v>
      </c>
      <c r="I49" s="108">
        <v>210.7</v>
      </c>
      <c r="J49" s="108">
        <v>17.7</v>
      </c>
      <c r="K49" s="116">
        <f t="shared" si="0"/>
        <v>0.08400569530137636</v>
      </c>
    </row>
    <row r="50" spans="1:11" ht="41.25" customHeight="1">
      <c r="A50" s="79" t="s">
        <v>0</v>
      </c>
      <c r="B50" s="80"/>
      <c r="C50" s="80"/>
      <c r="D50" s="80"/>
      <c r="E50" s="80"/>
      <c r="F50" s="75" t="s">
        <v>9</v>
      </c>
      <c r="G50" s="75" t="s">
        <v>10</v>
      </c>
      <c r="H50" s="75" t="s">
        <v>63</v>
      </c>
      <c r="I50" s="105">
        <f>SUM(I52:I52)</f>
        <v>200</v>
      </c>
      <c r="J50" s="105">
        <f>SUM(J52:J52)</f>
        <v>31.8</v>
      </c>
      <c r="K50" s="115">
        <f t="shared" si="0"/>
        <v>0.159</v>
      </c>
    </row>
    <row r="51" spans="1:11" ht="12.75">
      <c r="A51" s="90" t="s">
        <v>21</v>
      </c>
      <c r="B51" s="91"/>
      <c r="C51" s="91"/>
      <c r="D51" s="91"/>
      <c r="E51" s="91"/>
      <c r="F51" s="92"/>
      <c r="G51" s="92"/>
      <c r="H51" s="92"/>
      <c r="I51" s="106"/>
      <c r="J51" s="106"/>
      <c r="K51" s="116"/>
    </row>
    <row r="52" spans="1:11" ht="53.25" customHeight="1">
      <c r="A52" s="82" t="s">
        <v>82</v>
      </c>
      <c r="B52" s="83"/>
      <c r="C52" s="83"/>
      <c r="D52" s="83"/>
      <c r="E52" s="83"/>
      <c r="F52" s="84" t="s">
        <v>11</v>
      </c>
      <c r="G52" s="84" t="s">
        <v>74</v>
      </c>
      <c r="H52" s="84" t="s">
        <v>63</v>
      </c>
      <c r="I52" s="107">
        <v>200</v>
      </c>
      <c r="J52" s="107">
        <f>J53</f>
        <v>31.8</v>
      </c>
      <c r="K52" s="116">
        <f t="shared" si="0"/>
        <v>0.159</v>
      </c>
    </row>
    <row r="53" spans="1:11" ht="29.25" customHeight="1">
      <c r="A53" s="86" t="s">
        <v>97</v>
      </c>
      <c r="B53" s="87"/>
      <c r="C53" s="87"/>
      <c r="D53" s="87"/>
      <c r="E53" s="87"/>
      <c r="F53" s="88" t="s">
        <v>11</v>
      </c>
      <c r="G53" s="88" t="s">
        <v>74</v>
      </c>
      <c r="H53" s="88" t="s">
        <v>56</v>
      </c>
      <c r="I53" s="108">
        <v>200</v>
      </c>
      <c r="J53" s="108">
        <v>31.8</v>
      </c>
      <c r="K53" s="116">
        <f t="shared" si="0"/>
        <v>0.159</v>
      </c>
    </row>
    <row r="54" spans="1:11" ht="21" customHeight="1">
      <c r="A54" s="79" t="s">
        <v>64</v>
      </c>
      <c r="B54" s="80"/>
      <c r="C54" s="80"/>
      <c r="D54" s="80"/>
      <c r="E54" s="80"/>
      <c r="F54" s="75" t="s">
        <v>65</v>
      </c>
      <c r="G54" s="75" t="s">
        <v>10</v>
      </c>
      <c r="H54" s="75" t="s">
        <v>63</v>
      </c>
      <c r="I54" s="105">
        <v>355.4</v>
      </c>
      <c r="J54" s="105">
        <f>J55</f>
        <v>42.1</v>
      </c>
      <c r="K54" s="116">
        <f t="shared" si="0"/>
        <v>0.118458075407991</v>
      </c>
    </row>
    <row r="55" spans="1:11" ht="21" customHeight="1">
      <c r="A55" s="82" t="s">
        <v>66</v>
      </c>
      <c r="B55" s="83"/>
      <c r="C55" s="83"/>
      <c r="D55" s="83"/>
      <c r="E55" s="83"/>
      <c r="F55" s="84" t="s">
        <v>12</v>
      </c>
      <c r="G55" s="84" t="s">
        <v>78</v>
      </c>
      <c r="H55" s="84" t="s">
        <v>63</v>
      </c>
      <c r="I55" s="107">
        <v>355.4</v>
      </c>
      <c r="J55" s="107">
        <f>J56</f>
        <v>42.1</v>
      </c>
      <c r="K55" s="116">
        <f t="shared" si="0"/>
        <v>0.118458075407991</v>
      </c>
    </row>
    <row r="56" spans="1:11" ht="42" customHeight="1">
      <c r="A56" s="86" t="s">
        <v>96</v>
      </c>
      <c r="B56" s="87"/>
      <c r="C56" s="87"/>
      <c r="D56" s="87"/>
      <c r="E56" s="87"/>
      <c r="F56" s="88" t="s">
        <v>12</v>
      </c>
      <c r="G56" s="88" t="s">
        <v>78</v>
      </c>
      <c r="H56" s="88" t="s">
        <v>67</v>
      </c>
      <c r="I56" s="108">
        <v>355.4</v>
      </c>
      <c r="J56" s="108">
        <v>42.1</v>
      </c>
      <c r="K56" s="116">
        <f t="shared" si="0"/>
        <v>0.118458075407991</v>
      </c>
    </row>
    <row r="57" spans="1:11" ht="12.75">
      <c r="A57" s="72" t="s">
        <v>1</v>
      </c>
      <c r="B57" s="73"/>
      <c r="C57" s="73"/>
      <c r="D57" s="73"/>
      <c r="E57" s="74"/>
      <c r="F57" s="75" t="s">
        <v>13</v>
      </c>
      <c r="G57" s="75" t="s">
        <v>10</v>
      </c>
      <c r="H57" s="75" t="s">
        <v>63</v>
      </c>
      <c r="I57" s="105">
        <f>I59</f>
        <v>13654.7</v>
      </c>
      <c r="J57" s="105">
        <f>J59</f>
        <v>3696.7</v>
      </c>
      <c r="K57" s="115">
        <f t="shared" si="0"/>
        <v>0.2707272953635012</v>
      </c>
    </row>
    <row r="58" spans="1:11" ht="12.75">
      <c r="A58" s="90" t="s">
        <v>22</v>
      </c>
      <c r="B58" s="91"/>
      <c r="C58" s="91"/>
      <c r="D58" s="91"/>
      <c r="E58" s="91"/>
      <c r="F58" s="92"/>
      <c r="G58" s="92"/>
      <c r="H58" s="92"/>
      <c r="I58" s="106"/>
      <c r="J58" s="106"/>
      <c r="K58" s="116"/>
    </row>
    <row r="59" spans="1:11" ht="30.75" customHeight="1">
      <c r="A59" s="82" t="s">
        <v>2</v>
      </c>
      <c r="B59" s="83"/>
      <c r="C59" s="83"/>
      <c r="D59" s="83"/>
      <c r="E59" s="83"/>
      <c r="F59" s="84" t="s">
        <v>14</v>
      </c>
      <c r="G59" s="84" t="s">
        <v>117</v>
      </c>
      <c r="H59" s="84" t="s">
        <v>63</v>
      </c>
      <c r="I59" s="107">
        <f>I61</f>
        <v>13654.7</v>
      </c>
      <c r="J59" s="107">
        <f>J61</f>
        <v>3696.7</v>
      </c>
      <c r="K59" s="115">
        <f t="shared" si="0"/>
        <v>0.2707272953635012</v>
      </c>
    </row>
    <row r="60" spans="1:11" ht="12.75">
      <c r="A60" s="100" t="s">
        <v>21</v>
      </c>
      <c r="B60" s="101"/>
      <c r="C60" s="101"/>
      <c r="D60" s="101"/>
      <c r="E60" s="101"/>
      <c r="F60" s="102"/>
      <c r="G60" s="102"/>
      <c r="H60" s="102"/>
      <c r="I60" s="112"/>
      <c r="J60" s="112"/>
      <c r="K60" s="116"/>
    </row>
    <row r="61" spans="1:11" ht="75" customHeight="1">
      <c r="A61" s="82" t="s">
        <v>120</v>
      </c>
      <c r="B61" s="83"/>
      <c r="C61" s="83"/>
      <c r="D61" s="83"/>
      <c r="E61" s="83"/>
      <c r="F61" s="84" t="s">
        <v>14</v>
      </c>
      <c r="G61" s="84" t="s">
        <v>117</v>
      </c>
      <c r="H61" s="85" t="s">
        <v>63</v>
      </c>
      <c r="I61" s="107">
        <f>SUM(I62:I64)</f>
        <v>13654.7</v>
      </c>
      <c r="J61" s="107">
        <f>SUM(J62:J64)</f>
        <v>3696.7</v>
      </c>
      <c r="K61" s="115">
        <f t="shared" si="0"/>
        <v>0.2707272953635012</v>
      </c>
    </row>
    <row r="62" spans="1:11" ht="77.25" customHeight="1">
      <c r="A62" s="86" t="s">
        <v>107</v>
      </c>
      <c r="B62" s="87"/>
      <c r="C62" s="87"/>
      <c r="D62" s="87"/>
      <c r="E62" s="87"/>
      <c r="F62" s="88" t="s">
        <v>14</v>
      </c>
      <c r="G62" s="88" t="s">
        <v>117</v>
      </c>
      <c r="H62" s="89" t="s">
        <v>102</v>
      </c>
      <c r="I62" s="108">
        <v>8319</v>
      </c>
      <c r="J62" s="108">
        <v>3000</v>
      </c>
      <c r="K62" s="116">
        <f t="shared" si="0"/>
        <v>0.36062026685899745</v>
      </c>
    </row>
    <row r="63" spans="1:11" ht="35.25" customHeight="1">
      <c r="A63" s="86" t="s">
        <v>108</v>
      </c>
      <c r="B63" s="87"/>
      <c r="C63" s="87"/>
      <c r="D63" s="87"/>
      <c r="E63" s="87"/>
      <c r="F63" s="88" t="s">
        <v>14</v>
      </c>
      <c r="G63" s="88" t="s">
        <v>117</v>
      </c>
      <c r="H63" s="89" t="s">
        <v>103</v>
      </c>
      <c r="I63" s="108">
        <v>50</v>
      </c>
      <c r="J63" s="108">
        <v>0</v>
      </c>
      <c r="K63" s="116">
        <f t="shared" si="0"/>
        <v>0</v>
      </c>
    </row>
    <row r="64" spans="1:11" ht="31.5" customHeight="1">
      <c r="A64" s="86" t="s">
        <v>97</v>
      </c>
      <c r="B64" s="87"/>
      <c r="C64" s="87"/>
      <c r="D64" s="87"/>
      <c r="E64" s="87"/>
      <c r="F64" s="88" t="s">
        <v>14</v>
      </c>
      <c r="G64" s="88" t="s">
        <v>117</v>
      </c>
      <c r="H64" s="89" t="s">
        <v>56</v>
      </c>
      <c r="I64" s="108">
        <v>5285.7</v>
      </c>
      <c r="J64" s="108">
        <v>696.7</v>
      </c>
      <c r="K64" s="116">
        <f t="shared" si="0"/>
        <v>0.13180846434720095</v>
      </c>
    </row>
    <row r="65" spans="1:11" ht="19.5" customHeight="1">
      <c r="A65" s="79" t="s">
        <v>84</v>
      </c>
      <c r="B65" s="80"/>
      <c r="C65" s="80"/>
      <c r="D65" s="80"/>
      <c r="E65" s="80"/>
      <c r="F65" s="75" t="s">
        <v>15</v>
      </c>
      <c r="G65" s="75"/>
      <c r="H65" s="75"/>
      <c r="I65" s="105">
        <f>SUM(I67:I67)</f>
        <v>100</v>
      </c>
      <c r="J65" s="105">
        <f>SUM(J67:J67)</f>
        <v>0</v>
      </c>
      <c r="K65" s="115">
        <f t="shared" si="0"/>
        <v>0</v>
      </c>
    </row>
    <row r="66" spans="1:11" ht="12.75">
      <c r="A66" s="90" t="s">
        <v>22</v>
      </c>
      <c r="B66" s="91"/>
      <c r="C66" s="91"/>
      <c r="D66" s="91"/>
      <c r="E66" s="91"/>
      <c r="F66" s="92"/>
      <c r="G66" s="92"/>
      <c r="H66" s="92"/>
      <c r="I66" s="106"/>
      <c r="J66" s="106"/>
      <c r="K66" s="116"/>
    </row>
    <row r="67" spans="1:11" ht="32.25" customHeight="1">
      <c r="A67" s="82" t="s">
        <v>83</v>
      </c>
      <c r="B67" s="83"/>
      <c r="C67" s="83"/>
      <c r="D67" s="83"/>
      <c r="E67" s="83"/>
      <c r="F67" s="84" t="s">
        <v>16</v>
      </c>
      <c r="G67" s="84" t="s">
        <v>113</v>
      </c>
      <c r="H67" s="84" t="s">
        <v>63</v>
      </c>
      <c r="I67" s="107">
        <f>I68</f>
        <v>100</v>
      </c>
      <c r="J67" s="107">
        <f>J68</f>
        <v>0</v>
      </c>
      <c r="K67" s="115">
        <f t="shared" si="0"/>
        <v>0</v>
      </c>
    </row>
    <row r="68" spans="1:11" ht="32.25" customHeight="1">
      <c r="A68" s="86" t="s">
        <v>97</v>
      </c>
      <c r="B68" s="87"/>
      <c r="C68" s="87"/>
      <c r="D68" s="87"/>
      <c r="E68" s="87"/>
      <c r="F68" s="88" t="s">
        <v>16</v>
      </c>
      <c r="G68" s="88" t="s">
        <v>113</v>
      </c>
      <c r="H68" s="88" t="s">
        <v>56</v>
      </c>
      <c r="I68" s="108">
        <v>100</v>
      </c>
      <c r="J68" s="108">
        <v>0</v>
      </c>
      <c r="K68" s="116">
        <f t="shared" si="0"/>
        <v>0</v>
      </c>
    </row>
    <row r="69" spans="1:11" ht="22.5" customHeight="1">
      <c r="A69" s="72" t="s">
        <v>86</v>
      </c>
      <c r="B69" s="73"/>
      <c r="C69" s="73"/>
      <c r="D69" s="73"/>
      <c r="E69" s="74"/>
      <c r="F69" s="75" t="s">
        <v>87</v>
      </c>
      <c r="G69" s="75" t="s">
        <v>10</v>
      </c>
      <c r="H69" s="75" t="s">
        <v>63</v>
      </c>
      <c r="I69" s="105">
        <f>I71</f>
        <v>17654.7</v>
      </c>
      <c r="J69" s="105">
        <f>J71</f>
        <v>5013.5</v>
      </c>
      <c r="K69" s="115">
        <f t="shared" si="0"/>
        <v>0.28397537199725853</v>
      </c>
    </row>
    <row r="70" spans="1:11" ht="23.25" customHeight="1">
      <c r="A70" s="82" t="s">
        <v>46</v>
      </c>
      <c r="B70" s="103"/>
      <c r="C70" s="103"/>
      <c r="D70" s="103"/>
      <c r="E70" s="103"/>
      <c r="F70" s="84" t="s">
        <v>47</v>
      </c>
      <c r="G70" s="84" t="s">
        <v>10</v>
      </c>
      <c r="H70" s="84" t="s">
        <v>63</v>
      </c>
      <c r="I70" s="107">
        <f>I71</f>
        <v>17654.7</v>
      </c>
      <c r="J70" s="107">
        <f>J71</f>
        <v>5013.5</v>
      </c>
      <c r="K70" s="115">
        <f t="shared" si="0"/>
        <v>0.28397537199725853</v>
      </c>
    </row>
    <row r="71" spans="1:11" ht="88.5" customHeight="1">
      <c r="A71" s="82" t="s">
        <v>119</v>
      </c>
      <c r="B71" s="83"/>
      <c r="C71" s="83"/>
      <c r="D71" s="83"/>
      <c r="E71" s="83"/>
      <c r="F71" s="84" t="s">
        <v>47</v>
      </c>
      <c r="G71" s="84" t="s">
        <v>118</v>
      </c>
      <c r="H71" s="85" t="s">
        <v>63</v>
      </c>
      <c r="I71" s="107">
        <f>I72+I73</f>
        <v>17654.7</v>
      </c>
      <c r="J71" s="107">
        <f>J72+J73</f>
        <v>5013.5</v>
      </c>
      <c r="K71" s="115">
        <f t="shared" si="0"/>
        <v>0.28397537199725853</v>
      </c>
    </row>
    <row r="72" spans="1:11" ht="72.75" customHeight="1">
      <c r="A72" s="86" t="s">
        <v>107</v>
      </c>
      <c r="B72" s="87"/>
      <c r="C72" s="87"/>
      <c r="D72" s="87"/>
      <c r="E72" s="87"/>
      <c r="F72" s="102" t="s">
        <v>47</v>
      </c>
      <c r="G72" s="102" t="s">
        <v>118</v>
      </c>
      <c r="H72" s="104" t="s">
        <v>102</v>
      </c>
      <c r="I72" s="112">
        <f>4575+3.5</f>
        <v>4578.5</v>
      </c>
      <c r="J72" s="112">
        <v>2300</v>
      </c>
      <c r="K72" s="116">
        <f t="shared" si="0"/>
        <v>0.5023479305449383</v>
      </c>
    </row>
    <row r="73" spans="1:11" ht="38.25" customHeight="1">
      <c r="A73" s="86" t="s">
        <v>97</v>
      </c>
      <c r="B73" s="87"/>
      <c r="C73" s="87"/>
      <c r="D73" s="87"/>
      <c r="E73" s="87"/>
      <c r="F73" s="102" t="s">
        <v>47</v>
      </c>
      <c r="G73" s="102" t="s">
        <v>118</v>
      </c>
      <c r="H73" s="104" t="s">
        <v>56</v>
      </c>
      <c r="I73" s="112">
        <f>12449+627.2</f>
        <v>13076.2</v>
      </c>
      <c r="J73" s="112">
        <v>2713.5</v>
      </c>
      <c r="K73" s="116">
        <f t="shared" si="0"/>
        <v>0.20751441550297486</v>
      </c>
    </row>
    <row r="74" spans="1:11" ht="22.5" customHeight="1">
      <c r="A74" s="79" t="s">
        <v>53</v>
      </c>
      <c r="B74" s="80"/>
      <c r="C74" s="80"/>
      <c r="D74" s="80"/>
      <c r="E74" s="80"/>
      <c r="F74" s="75" t="s">
        <v>54</v>
      </c>
      <c r="G74" s="75" t="s">
        <v>10</v>
      </c>
      <c r="H74" s="75" t="s">
        <v>63</v>
      </c>
      <c r="I74" s="105">
        <f>I75</f>
        <v>1300</v>
      </c>
      <c r="J74" s="105">
        <f>J75</f>
        <v>177.8</v>
      </c>
      <c r="K74" s="115">
        <f t="shared" si="0"/>
        <v>0.13676923076923078</v>
      </c>
    </row>
    <row r="75" spans="1:11" ht="32.25" customHeight="1">
      <c r="A75" s="82" t="s">
        <v>3</v>
      </c>
      <c r="B75" s="83"/>
      <c r="C75" s="83"/>
      <c r="D75" s="83"/>
      <c r="E75" s="83"/>
      <c r="F75" s="84" t="s">
        <v>52</v>
      </c>
      <c r="G75" s="84" t="s">
        <v>85</v>
      </c>
      <c r="H75" s="84" t="s">
        <v>63</v>
      </c>
      <c r="I75" s="107">
        <v>1300</v>
      </c>
      <c r="J75" s="107">
        <f>J76</f>
        <v>177.8</v>
      </c>
      <c r="K75" s="115">
        <f t="shared" si="0"/>
        <v>0.13676923076923078</v>
      </c>
    </row>
    <row r="76" spans="1:11" ht="32.25" customHeight="1">
      <c r="A76" s="86" t="s">
        <v>97</v>
      </c>
      <c r="B76" s="87"/>
      <c r="C76" s="87"/>
      <c r="D76" s="87"/>
      <c r="E76" s="87"/>
      <c r="F76" s="88" t="s">
        <v>52</v>
      </c>
      <c r="G76" s="88" t="s">
        <v>85</v>
      </c>
      <c r="H76" s="88" t="s">
        <v>56</v>
      </c>
      <c r="I76" s="108">
        <v>1300</v>
      </c>
      <c r="J76" s="108">
        <v>177.8</v>
      </c>
      <c r="K76" s="116">
        <f t="shared" si="0"/>
        <v>0.13676923076923078</v>
      </c>
    </row>
    <row r="77" spans="1:11" ht="15" customHeight="1" thickBot="1">
      <c r="A77" s="118" t="s">
        <v>4</v>
      </c>
      <c r="B77" s="119"/>
      <c r="C77" s="119"/>
      <c r="D77" s="119"/>
      <c r="E77" s="120"/>
      <c r="F77" s="121"/>
      <c r="G77" s="121"/>
      <c r="H77" s="121"/>
      <c r="I77" s="122">
        <f>I3+I50+I54+I57+I65+I69+I74</f>
        <v>68104.3</v>
      </c>
      <c r="J77" s="122">
        <f>J3+J50+J54+J57+J65+J69+J74</f>
        <v>18926.999999999996</v>
      </c>
      <c r="K77" s="123">
        <f t="shared" si="0"/>
        <v>0.27791196737944585</v>
      </c>
    </row>
    <row r="78" spans="1:9" ht="0.75" customHeight="1" thickBot="1">
      <c r="A78" s="6"/>
      <c r="B78" s="7"/>
      <c r="C78" s="7"/>
      <c r="D78" s="7"/>
      <c r="E78" s="7"/>
      <c r="F78" s="8"/>
      <c r="G78" s="8"/>
      <c r="H78" s="8"/>
      <c r="I78" s="9"/>
    </row>
    <row r="80" spans="1:11" ht="12.75">
      <c r="A80" s="127" t="s">
        <v>129</v>
      </c>
      <c r="B80" s="127"/>
      <c r="C80" s="127"/>
      <c r="D80" s="127"/>
      <c r="E80" s="127"/>
      <c r="F80" s="127"/>
      <c r="G80" s="127"/>
      <c r="H80" s="127"/>
      <c r="I80" s="127"/>
      <c r="J80" s="127" t="s">
        <v>130</v>
      </c>
      <c r="K80" s="127"/>
    </row>
    <row r="81" spans="1:11" ht="12.75">
      <c r="A81" s="127"/>
      <c r="B81" s="127"/>
      <c r="C81" s="127"/>
      <c r="D81" s="127"/>
      <c r="E81" s="127"/>
      <c r="F81" s="127"/>
      <c r="G81" s="127"/>
      <c r="H81" s="127"/>
      <c r="I81" s="127"/>
      <c r="J81" s="127"/>
      <c r="K81" s="127"/>
    </row>
  </sheetData>
  <mergeCells count="77">
    <mergeCell ref="A5:E5"/>
    <mergeCell ref="A11:E11"/>
    <mergeCell ref="A12:E12"/>
    <mergeCell ref="A48:E48"/>
    <mergeCell ref="A13:E13"/>
    <mergeCell ref="A15:E15"/>
    <mergeCell ref="A43:E43"/>
    <mergeCell ref="A46:E46"/>
    <mergeCell ref="A45:E45"/>
    <mergeCell ref="A6:E6"/>
    <mergeCell ref="A1:H1"/>
    <mergeCell ref="A2:E2"/>
    <mergeCell ref="A3:E3"/>
    <mergeCell ref="A4:E4"/>
    <mergeCell ref="A61:E61"/>
    <mergeCell ref="A65:E65"/>
    <mergeCell ref="A66:E66"/>
    <mergeCell ref="A57:E57"/>
    <mergeCell ref="A58:E58"/>
    <mergeCell ref="A59:E59"/>
    <mergeCell ref="A60:E60"/>
    <mergeCell ref="A77:E77"/>
    <mergeCell ref="A67:E67"/>
    <mergeCell ref="A69:E69"/>
    <mergeCell ref="A70:E70"/>
    <mergeCell ref="A71:E71"/>
    <mergeCell ref="A74:E74"/>
    <mergeCell ref="A75:E75"/>
    <mergeCell ref="A68:E68"/>
    <mergeCell ref="A72:E72"/>
    <mergeCell ref="A73:E73"/>
    <mergeCell ref="A8:E8"/>
    <mergeCell ref="A9:E9"/>
    <mergeCell ref="A10:E10"/>
    <mergeCell ref="A7:E7"/>
    <mergeCell ref="A16:E16"/>
    <mergeCell ref="A20:E20"/>
    <mergeCell ref="A19:E19"/>
    <mergeCell ref="A17:E17"/>
    <mergeCell ref="A18:E18"/>
    <mergeCell ref="A21:E21"/>
    <mergeCell ref="A22:E22"/>
    <mergeCell ref="A23:E23"/>
    <mergeCell ref="A24:E24"/>
    <mergeCell ref="A25:E25"/>
    <mergeCell ref="A26:E26"/>
    <mergeCell ref="A28:E28"/>
    <mergeCell ref="A29:E29"/>
    <mergeCell ref="A27:E27"/>
    <mergeCell ref="A30:E30"/>
    <mergeCell ref="A31:E31"/>
    <mergeCell ref="A32:E32"/>
    <mergeCell ref="A33:E33"/>
    <mergeCell ref="A34:E34"/>
    <mergeCell ref="A35:E35"/>
    <mergeCell ref="A36:E36"/>
    <mergeCell ref="A37:E37"/>
    <mergeCell ref="A56:E56"/>
    <mergeCell ref="A38:E38"/>
    <mergeCell ref="A39:E39"/>
    <mergeCell ref="A40:E40"/>
    <mergeCell ref="A41:E41"/>
    <mergeCell ref="A50:E50"/>
    <mergeCell ref="A51:E51"/>
    <mergeCell ref="A54:E54"/>
    <mergeCell ref="A52:E52"/>
    <mergeCell ref="A55:E55"/>
    <mergeCell ref="A76:E76"/>
    <mergeCell ref="A14:E14"/>
    <mergeCell ref="A42:E42"/>
    <mergeCell ref="A62:E62"/>
    <mergeCell ref="A63:E63"/>
    <mergeCell ref="A64:E64"/>
    <mergeCell ref="A49:E49"/>
    <mergeCell ref="A47:E47"/>
    <mergeCell ref="A44:E44"/>
    <mergeCell ref="A53:E53"/>
  </mergeCells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5" sqref="A15"/>
    </sheetView>
  </sheetViews>
  <sheetFormatPr defaultColWidth="9.00390625" defaultRowHeight="12.75"/>
  <cols>
    <col min="1" max="1" width="25.625" style="0" customWidth="1"/>
    <col min="2" max="2" width="21.25390625" style="0" customWidth="1"/>
    <col min="3" max="3" width="27.875" style="0" customWidth="1"/>
    <col min="4" max="4" width="20.375" style="0" customWidth="1"/>
  </cols>
  <sheetData>
    <row r="1" spans="1:11" ht="54.75" customHeight="1">
      <c r="A1" s="130" t="s">
        <v>140</v>
      </c>
      <c r="B1" s="131"/>
      <c r="C1" s="131"/>
      <c r="D1" s="131"/>
      <c r="E1" s="144"/>
      <c r="F1" s="144"/>
      <c r="G1" s="144"/>
      <c r="H1" s="144"/>
      <c r="I1" s="144"/>
      <c r="J1" s="144"/>
      <c r="K1" s="144"/>
    </row>
    <row r="2" ht="15.75">
      <c r="A2" s="128"/>
    </row>
    <row r="3" spans="1:4" ht="67.5" customHeight="1">
      <c r="A3" s="132" t="s">
        <v>131</v>
      </c>
      <c r="B3" s="132" t="s">
        <v>132</v>
      </c>
      <c r="C3" s="132" t="s">
        <v>38</v>
      </c>
      <c r="D3" s="132" t="s">
        <v>136</v>
      </c>
    </row>
    <row r="4" spans="1:4" ht="12.75" hidden="1">
      <c r="A4" s="133"/>
      <c r="B4" s="132"/>
      <c r="C4" s="132"/>
      <c r="D4" s="134"/>
    </row>
    <row r="5" spans="1:4" ht="30" customHeight="1">
      <c r="A5" s="140"/>
      <c r="B5" s="135"/>
      <c r="C5" s="136" t="s">
        <v>137</v>
      </c>
      <c r="D5" s="142">
        <f>D10</f>
        <v>175</v>
      </c>
    </row>
    <row r="6" spans="1:4" ht="12.75" hidden="1">
      <c r="A6" s="137">
        <v>900</v>
      </c>
      <c r="B6" s="135"/>
      <c r="C6" s="136"/>
      <c r="D6" s="142"/>
    </row>
    <row r="7" spans="1:4" ht="12.75" hidden="1">
      <c r="A7" s="138"/>
      <c r="B7" s="135"/>
      <c r="C7" s="136"/>
      <c r="D7" s="142"/>
    </row>
    <row r="8" spans="1:4" ht="93.75" customHeight="1">
      <c r="A8" s="139">
        <v>900</v>
      </c>
      <c r="B8" s="140"/>
      <c r="C8" s="141" t="s">
        <v>133</v>
      </c>
      <c r="D8" s="141"/>
    </row>
    <row r="9" spans="1:4" ht="36.75" customHeight="1">
      <c r="A9" s="140">
        <v>900</v>
      </c>
      <c r="B9" s="140" t="s">
        <v>134</v>
      </c>
      <c r="C9" s="146" t="s">
        <v>138</v>
      </c>
      <c r="D9" s="140"/>
    </row>
    <row r="10" spans="1:4" ht="35.25" customHeight="1">
      <c r="A10" s="140">
        <v>900</v>
      </c>
      <c r="B10" s="140" t="s">
        <v>135</v>
      </c>
      <c r="C10" s="141" t="s">
        <v>139</v>
      </c>
      <c r="D10" s="143">
        <v>175</v>
      </c>
    </row>
    <row r="11" ht="15.75">
      <c r="A11" s="129"/>
    </row>
    <row r="12" spans="1:4" ht="15.75">
      <c r="A12" s="145" t="s">
        <v>129</v>
      </c>
      <c r="B12" s="127"/>
      <c r="C12" s="127"/>
      <c r="D12" s="127" t="s">
        <v>130</v>
      </c>
    </row>
    <row r="13" ht="15.75">
      <c r="A13" s="129"/>
    </row>
  </sheetData>
  <mergeCells count="8">
    <mergeCell ref="D5:D7"/>
    <mergeCell ref="D3:D4"/>
    <mergeCell ref="A1:D1"/>
    <mergeCell ref="A3:A4"/>
    <mergeCell ref="B3:B4"/>
    <mergeCell ref="C3:C4"/>
    <mergeCell ref="B5:B7"/>
    <mergeCell ref="C5:C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2013-04-08T12:14:12Z</cp:lastPrinted>
  <dcterms:created xsi:type="dcterms:W3CDTF">2008-11-05T07:10:00Z</dcterms:created>
  <dcterms:modified xsi:type="dcterms:W3CDTF">2013-04-08T12:16:33Z</dcterms:modified>
  <cp:category/>
  <cp:version/>
  <cp:contentType/>
  <cp:contentStatus/>
</cp:coreProperties>
</file>